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435" activeTab="0"/>
  </bookViews>
  <sheets>
    <sheet name="Klorofyll" sheetId="1" r:id="rId1"/>
    <sheet name="Primärdata" sheetId="2" r:id="rId2"/>
    <sheet name="ÄldreData" sheetId="3" r:id="rId3"/>
  </sheets>
  <externalReferences>
    <externalReference r:id="rId6"/>
  </externalReferences>
  <definedNames>
    <definedName name="_xlfn.T.INV" hidden="1">#NAME?</definedName>
    <definedName name="ConfidenceIndicator">'[1]ValidationLists'!$P$2:$P$5</definedName>
  </definedNames>
  <calcPr fullCalcOnLoad="1"/>
</workbook>
</file>

<file path=xl/comments1.xml><?xml version="1.0" encoding="utf-8"?>
<comments xmlns="http://schemas.openxmlformats.org/spreadsheetml/2006/main">
  <authors>
    <author>Pelle Grahn</author>
  </authors>
  <commentList>
    <comment ref="K1" authorId="0">
      <text>
        <r>
          <rPr>
            <b/>
            <sz val="9"/>
            <rFont val="Tahoma"/>
            <family val="2"/>
          </rPr>
          <t>Pelle Grahn:</t>
        </r>
        <r>
          <rPr>
            <sz val="9"/>
            <rFont val="Tahoma"/>
            <family val="2"/>
          </rPr>
          <t xml:space="preserve">
Bedömning enligt Naturvårdsverkets Handbok 2007:4</t>
        </r>
      </text>
    </comment>
  </commentList>
</comments>
</file>

<file path=xl/sharedStrings.xml><?xml version="1.0" encoding="utf-8"?>
<sst xmlns="http://schemas.openxmlformats.org/spreadsheetml/2006/main" count="3037" uniqueCount="377">
  <si>
    <t>Vattenförekomst</t>
  </si>
  <si>
    <t>MedelförAbs_F 420/5</t>
  </si>
  <si>
    <t>Avern</t>
  </si>
  <si>
    <t>Björken</t>
  </si>
  <si>
    <t>Bälgsjön</t>
  </si>
  <si>
    <t>Fagertärn</t>
  </si>
  <si>
    <t>Fåsjön</t>
  </si>
  <si>
    <t>Gränsjön-Hällefors</t>
  </si>
  <si>
    <t>Hjälmaren-Hemfjärden</t>
  </si>
  <si>
    <t>Hjälmaren-Mellanfjärden</t>
  </si>
  <si>
    <t>Hjälmaren-Storhjälmaren</t>
  </si>
  <si>
    <t>Hjälmaren-Östra Hjälmaren</t>
  </si>
  <si>
    <t>Limmingsjön</t>
  </si>
  <si>
    <t>Ljusnaren</t>
  </si>
  <si>
    <t>Lonnen</t>
  </si>
  <si>
    <t>Multen</t>
  </si>
  <si>
    <t>Möckeln</t>
  </si>
  <si>
    <t>Norasjön</t>
  </si>
  <si>
    <t>Norra Hörken</t>
  </si>
  <si>
    <t>Norrsjön</t>
  </si>
  <si>
    <t>Råsvalen</t>
  </si>
  <si>
    <t>Stora Kloten</t>
  </si>
  <si>
    <t>Storsjön-Lekeberg</t>
  </si>
  <si>
    <t>Södra Hörken</t>
  </si>
  <si>
    <t>Sörmogen</t>
  </si>
  <si>
    <t>Toften</t>
  </si>
  <si>
    <t>Usken</t>
  </si>
  <si>
    <t>Vikern</t>
  </si>
  <si>
    <t>Väringen</t>
  </si>
  <si>
    <t>Västra Laxsjön</t>
  </si>
  <si>
    <t>Vättern - Alsen</t>
  </si>
  <si>
    <t>Vättern - Kärrafjärden</t>
  </si>
  <si>
    <t>Ölen</t>
  </si>
  <si>
    <t>Östra Laxsjön</t>
  </si>
  <si>
    <t>Ref-Värde</t>
  </si>
  <si>
    <t>EK</t>
  </si>
  <si>
    <t>Vf_ID</t>
  </si>
  <si>
    <t>SE653008-148798</t>
  </si>
  <si>
    <t>SE664392-145264</t>
  </si>
  <si>
    <t>SE660495-144897</t>
  </si>
  <si>
    <t>SE651603-143607</t>
  </si>
  <si>
    <t>SE660520-145622</t>
  </si>
  <si>
    <t>SE664013-143806</t>
  </si>
  <si>
    <t>SE657325-147381</t>
  </si>
  <si>
    <t>SE657288-148171</t>
  </si>
  <si>
    <t>SE656765-149908</t>
  </si>
  <si>
    <t>SE657240-152792</t>
  </si>
  <si>
    <t>SE660804-142742</t>
  </si>
  <si>
    <t>SE663501-145470</t>
  </si>
  <si>
    <t>SE658485-142445</t>
  </si>
  <si>
    <t>SE656100-143425</t>
  </si>
  <si>
    <t>SE657087-142355</t>
  </si>
  <si>
    <t>SE660152-145948</t>
  </si>
  <si>
    <t>SE665755-145080</t>
  </si>
  <si>
    <t>SE663148-146325</t>
  </si>
  <si>
    <t>SE661191-146638</t>
  </si>
  <si>
    <t>SE664173-147095</t>
  </si>
  <si>
    <t>SE656850-143696</t>
  </si>
  <si>
    <t>SE665675-145733</t>
  </si>
  <si>
    <t>SE662015-147905</t>
  </si>
  <si>
    <t>SE655199-143371</t>
  </si>
  <si>
    <t>SE661066-145568</t>
  </si>
  <si>
    <t>SE659870-145235</t>
  </si>
  <si>
    <t>SE658942-147869</t>
  </si>
  <si>
    <t>SE653517-143239</t>
  </si>
  <si>
    <t>SE652745-144911</t>
  </si>
  <si>
    <t>SE656337-142505</t>
  </si>
  <si>
    <t>SE653049-143462</t>
  </si>
  <si>
    <t>Gränsjön</t>
  </si>
  <si>
    <t>Hemfjärden, Hjälmaren</t>
  </si>
  <si>
    <t>Mellanfjärden, Hjälmaren</t>
  </si>
  <si>
    <t>Storhjälmaren</t>
  </si>
  <si>
    <t>Östra Hjälmaren</t>
  </si>
  <si>
    <t>St Kloten</t>
  </si>
  <si>
    <t>Storsjön</t>
  </si>
  <si>
    <t>Nedströms Frövi ARV</t>
  </si>
  <si>
    <t>Uppströms Frövi ARV</t>
  </si>
  <si>
    <t>V Laxsjön</t>
  </si>
  <si>
    <t>Kärrafjärden</t>
  </si>
  <si>
    <t>Ö Laxsjön</t>
  </si>
  <si>
    <t>Stationsnamn</t>
  </si>
  <si>
    <t>Projekt</t>
  </si>
  <si>
    <t>År</t>
  </si>
  <si>
    <t>Mån</t>
  </si>
  <si>
    <t>Dag</t>
  </si>
  <si>
    <t>Kfyll mg/m3</t>
  </si>
  <si>
    <t>Abs_F 420/5</t>
  </si>
  <si>
    <t>Alsen</t>
  </si>
  <si>
    <t>SRK, Norra Vätterns tillr. område sjöar</t>
  </si>
  <si>
    <t>SRK Norra Vättern</t>
  </si>
  <si>
    <t>SRK, Motala ström sjöar</t>
  </si>
  <si>
    <t>SRK Motala Ström</t>
  </si>
  <si>
    <t>SRK, Arbogaån sjöar</t>
  </si>
  <si>
    <t>SRK Arbogaån</t>
  </si>
  <si>
    <t>Trend</t>
  </si>
  <si>
    <t>Falkasjön</t>
  </si>
  <si>
    <t>SRK, Eskilstunaån sjöar</t>
  </si>
  <si>
    <t>SRK Eskilstunaån</t>
  </si>
  <si>
    <t>Iresjön</t>
  </si>
  <si>
    <t>SRK, Gullspångsälven sjöar</t>
  </si>
  <si>
    <t>SRK Gullspångsälven</t>
  </si>
  <si>
    <t>Långvattnet</t>
  </si>
  <si>
    <t>SRK, Hedströmmen</t>
  </si>
  <si>
    <t>Långvattnet ytan</t>
  </si>
  <si>
    <t>SRK Hedtrömmen</t>
  </si>
  <si>
    <t>Näshultasjön</t>
  </si>
  <si>
    <t>Skagern</t>
  </si>
  <si>
    <t>Skedvisjön</t>
  </si>
  <si>
    <t>SRK-He</t>
  </si>
  <si>
    <t>Ullvettern, djuphåla</t>
  </si>
  <si>
    <t>Öjevettern</t>
  </si>
  <si>
    <t>Öljaren</t>
  </si>
  <si>
    <t>Östersjön S</t>
  </si>
  <si>
    <t>x</t>
  </si>
  <si>
    <t>y</t>
  </si>
  <si>
    <t>Status</t>
  </si>
  <si>
    <t>Hög</t>
  </si>
  <si>
    <t>God</t>
  </si>
  <si>
    <t>Måttlig</t>
  </si>
  <si>
    <t>Bedömningen baseras på Naturvårdsverkets handbok 2007:4 med data från 5 mättillfällen från åren 2007 - 2011  (se referensfil), med medelvärdet för klorfyllhalt 2,2 µg/l och vattenfärg &gt; 30 mg Pt/l. Tillförlitlighet för data och status är mycket bra.</t>
  </si>
  <si>
    <t>Bedömningen baseras på Naturvårdsverkets handbok 2007:4 med data från 5 mättillfällen från åren 2007 - 2011  (se referensfil), med medelvärdet för klorfyllhalt 1,9 µg/l och vattenfärg &lt; 30 mg Pt/l. Tillförlitlighet för data och status är mycket bra.</t>
  </si>
  <si>
    <t>Motiveringstext</t>
  </si>
  <si>
    <t>SE652418-145311</t>
  </si>
  <si>
    <t>Färg, mg Pt/l</t>
  </si>
  <si>
    <t>MedelförKfyll µg/l</t>
  </si>
  <si>
    <t>MinförÅr</t>
  </si>
  <si>
    <t>MaxförÅr</t>
  </si>
  <si>
    <t>Borasjön</t>
  </si>
  <si>
    <t>SE653948-142889</t>
  </si>
  <si>
    <t>Grecken, Malen och Lundsfjärden</t>
  </si>
  <si>
    <t>SE661239-143394</t>
  </si>
  <si>
    <t>Halvarsnoren</t>
  </si>
  <si>
    <t>SE660231-143376</t>
  </si>
  <si>
    <t>Halvtron</t>
  </si>
  <si>
    <t>SE661923-143300</t>
  </si>
  <si>
    <t>Kölsjön</t>
  </si>
  <si>
    <t>SE663672-146381</t>
  </si>
  <si>
    <t>Leken</t>
  </si>
  <si>
    <t>SE657224-144245</t>
  </si>
  <si>
    <t>Lyren</t>
  </si>
  <si>
    <t>SE652516-147927</t>
  </si>
  <si>
    <t>Malmlången</t>
  </si>
  <si>
    <t>SE658940-143617</t>
  </si>
  <si>
    <t>Mången</t>
  </si>
  <si>
    <t>SE664612-143232</t>
  </si>
  <si>
    <t>Norrmogen</t>
  </si>
  <si>
    <t>SE662587-147925</t>
  </si>
  <si>
    <t>Nätsjön</t>
  </si>
  <si>
    <t>SE664175-142498</t>
  </si>
  <si>
    <t>Oppäsen</t>
  </si>
  <si>
    <t>SE660557-148736</t>
  </si>
  <si>
    <t>Saxen-Hällefors/Filipstad</t>
  </si>
  <si>
    <t>SE662551-142470</t>
  </si>
  <si>
    <t>Silken</t>
  </si>
  <si>
    <t>SE665183-143872</t>
  </si>
  <si>
    <t>Skärjen</t>
  </si>
  <si>
    <t>SE660152-143776</t>
  </si>
  <si>
    <t>Stora Avlången</t>
  </si>
  <si>
    <t>SE665490-146159</t>
  </si>
  <si>
    <t>Stora Grängen</t>
  </si>
  <si>
    <t>SE662508-144390</t>
  </si>
  <si>
    <t>Stora Kumlan</t>
  </si>
  <si>
    <t>SE664979-144860</t>
  </si>
  <si>
    <t>Stora Trehörningen</t>
  </si>
  <si>
    <t>SE651099-142774</t>
  </si>
  <si>
    <t>Stora Ymningen</t>
  </si>
  <si>
    <t>SE658251-144824</t>
  </si>
  <si>
    <t>Stor-Björken</t>
  </si>
  <si>
    <t>SE655695-142624</t>
  </si>
  <si>
    <t>Storsjön-Askersund</t>
  </si>
  <si>
    <t>SE652556-147032</t>
  </si>
  <si>
    <t>Sörsjön</t>
  </si>
  <si>
    <t>SE662898-146400</t>
  </si>
  <si>
    <t>Teen</t>
  </si>
  <si>
    <t>SE655681-143519</t>
  </si>
  <si>
    <t>Vasselsjön</t>
  </si>
  <si>
    <t>SE661456-143994</t>
  </si>
  <si>
    <t>Våtsjön</t>
  </si>
  <si>
    <t>SE657575-143299</t>
  </si>
  <si>
    <t>Älvlången</t>
  </si>
  <si>
    <t>SE659205-144377</t>
  </si>
  <si>
    <t>Östersjön-väster om Askersund</t>
  </si>
  <si>
    <t>SE653175-143759</t>
  </si>
  <si>
    <t>StdAvförKfyll</t>
  </si>
  <si>
    <t>G/M-gräns siktdjup</t>
  </si>
  <si>
    <t>H/G-gräns siktdjup</t>
  </si>
  <si>
    <t>SE siktdjup</t>
  </si>
  <si>
    <t>t 0,95 dubb</t>
  </si>
  <si>
    <t>lägre gräns 95% KI</t>
  </si>
  <si>
    <t>övre gräns 95% KI</t>
  </si>
  <si>
    <t>osäkerhet</t>
  </si>
  <si>
    <t>Tillförlitlighetsklassning</t>
  </si>
  <si>
    <t>Med hög säkerhet sämre än God status då 95% KI ej överlappar gränsen för God/Måttlig status</t>
  </si>
  <si>
    <t>Bra dataunderlag men då 95% överlappar gränsen mellan Hög/God status är bedömningen osäker.</t>
  </si>
  <si>
    <t>Med hög säkerhet Hög status då 95% ej överlappar gränsen för Hög/God status</t>
  </si>
  <si>
    <t>Med hög säkerhet God status då 95% ej överlappar gränsen för God/Måttlig eller Hög/God status</t>
  </si>
  <si>
    <t>Bra dataunderlag men då 95% överlappar gränsen mellan God/Måttlig status är bedömningen osäker.</t>
  </si>
  <si>
    <t>Bedömningen baseras på Naturvårdsverkets handbok 2007:4 med data från 5 mättillfällen från åren 2008 - 2012  (se referensfil), med medelvärdet för klorfyllhalt 8,2 µg/l och vattenfärg &gt; 30 mg Pt/l. Tillförlitlighet för data och status är mycket bra.</t>
  </si>
  <si>
    <t>Bedömningen baseras på Naturvårdsverkets handbok 2007:4 med data från 6 mättillfällen från åren 2007 - 2012  (se referensfil), med medelvärdet för klorfyllhalt 7,5 µg/l och vattenfärg &gt; 30 mg Pt/l. Tillförlitlighet för data och status är mycket bra.</t>
  </si>
  <si>
    <t>A - Mycket bra</t>
  </si>
  <si>
    <t>C - Medel</t>
  </si>
  <si>
    <t>Bedömningen baseras på Naturvårdsverkets handbok 2007:4 med data från 6 mättillfällen från åren 2007 - 2012  (se referensfil), med medelvärdet för klorfyllhalt 22,2 µg/l och vattenfärg &gt; 30 mg Pt/l. Tillförlitlighet för data och status är mycket bra. Att status är sämre än god innebär att kompletterande växtplanktonanalyser bör utföras.</t>
  </si>
  <si>
    <t>Bedömningen baseras på Naturvårdsverkets handbok 2007:4 med data från 22 mättillfällen från åren 2007 - 2012  (se referensfil), med medelvärdet för klorfyllhalt 6,4 µg/l och vattenfärg &gt; 30 mg Pt/l. Tillförlitlighet för data och status är mycket bra.</t>
  </si>
  <si>
    <t>Bedömningen baseras på Naturvårdsverkets handbok 2007:4 med data från 5 mättillfällen från åren 2007 - 2012  (se referensfil), med medelvärdet för klorfyllhalt 76,0 µg/l och vattenfärg &gt; 30 mg Pt/l. Tillförlitlighet för data och status är mycket bra. Att status är sämre än god innebär att kompletterande växtplanktonanalyser bör utföras.</t>
  </si>
  <si>
    <t>Bedömningen baseras på Naturvårdsverkets handbok 2007:4 med data från 6 mättillfällen från åren 2007 - 2012  (se referensfil), med medelvärdet för klorfyllhalt 67,6 µg/l och vattenfärg &gt; 30 mg Pt/l. Tillförlitlighet för data och status är mycket bra. Att status är sämre än god innebär att kompletterande växtplanktonanalyser bör utföras.</t>
  </si>
  <si>
    <t>Bedömningen baseras på Naturvårdsverkets handbok 2007:4 med data från 6 mättillfällen från åren 2007 - 2012  (se referensfil), med medelvärdet för klorfyllhalt 21,2 µg/l och vattenfärg &lt; 30 mg Pt/l. Tillförlitlighet för data och status är mycket bra. Att status är sämre än god innebär att kompletterande växtplanktonanalyser bör utföras.</t>
  </si>
  <si>
    <t>Bedömningen baseras på Naturvårdsverkets handbok 2007:4 med data från 6 mättillfällen från åren 2007 - 2012  (se referensfil), med medelvärdet för klorfyllhalt 30,2 µg/l och vattenfärg &lt; 30 mg Pt/l. Tillförlitlighet för data och status är mycket bra. Att status är sämre än god innebär att kompletterande växtplanktonanalyser bör utföras.</t>
  </si>
  <si>
    <t>Bedömningen baseras på Naturvårdsverkets handbok 2007:4 med data från 4 mättillfällen från åren 2009 - 2012  (se referensfil), med medelvärdet för klorfyllhalt 10,2 µg/l och vattenfärg &gt; 30 mg Pt/l. Tillförlitlighet för data och status är mycket bra. Att status är sämre än god innebär att kompletterande växtplanktonanalyser bör utföras.</t>
  </si>
  <si>
    <t>Bedömningen baseras på Naturvårdsverkets handbok 2007:4 med data från 5 mättillfällen från åren 2007 - 2011  (se referensfil), med medelvärdet för klorfyllhalt 5,2 µg/l och vattenfärg &gt; 30 mg Pt/l. Tillförlitlighet för data och status är mycket bra.</t>
  </si>
  <si>
    <t>Bedömningen baseras på Naturvårdsverkets handbok 2007:4 med data från 5 mättillfällen från åren 2007 - 2011  (se referensfil), med medelvärdet för klorfyllhalt 5,5 µg/l och vattenfärg &gt; 30 mg Pt/l. Bra dataunderlag men då 95% överlappar gränsen mellan Hög/God status är bedömningen osäker. Tillförlitlighet för status är medel.</t>
  </si>
  <si>
    <t>Bedömningen baseras på Naturvårdsverkets handbok 2007:4 med data från 6 mättillfällen från åren 2007 - 2012  (se referensfil), med medelvärdet för klorfyllhalt 3,3 µg/l och vattenfärg &gt; 30 mg Pt/l. Bra dataunderlag men då 95% överlappar gränsen mellan Hög/God status är bedömningen osäker. Tillförlitlighet för status är medel.</t>
  </si>
  <si>
    <t>Bedömningen baseras på Naturvårdsverkets handbok 2007:4 med data från 6 mättillfällen från åren 2007 - 2012  (se referensfil), med medelvärdet för klorfyllhalt 4,4 µg/l och vattenfärg &gt; 30 mg Pt/l. Bra dataunderlag men då 95% överlappar gränsen mellan Hög/God status är bedömningen osäker. Tillförlitlighet för status är medel.</t>
  </si>
  <si>
    <t>Bedömningen baseras på Naturvårdsverkets handbok 2007:4 med data från 5 mättillfällen från åren 2007 - 2011  (se referensfil), med medelvärdet för klorfyllhalt 4,6 µg/l och vattenfärg &gt; 30 mg Pt/l. Bra dataunderlag men då 95% överlappar gränsen mellan Hög/God status är bedömningen osäker. Tillförlitlighet för status är medel.</t>
  </si>
  <si>
    <t>Bedömningen baseras på Naturvårdsverkets handbok 2007:4 med data från 5 mättillfällen från åren 2007 - 2011  (se referensfil), med medelvärdet för klorfyllhalt 2,9 µg/l och vattenfärg &lt; 30 mg Pt/l. Bra dataunderlag men då 95% överlappar gränsen mellan Hög/God status är bedömningen osäker. Tillförlitlighet för status är medel.</t>
  </si>
  <si>
    <t>Bedömningen baseras på Naturvårdsverkets handbok 2007:4 med data från 6 mättillfällen från åren 2007 - 2012  (se referensfil), med medelvärdet för klorfyllhalt 7,4 µg/l och vattenfärg &gt; 30 mg Pt/l. Bra dataunderlag men då 95% överlappar gränsen mellan Hög/God status är bedömningen osäker. Tillförlitlighet för status är medel.</t>
  </si>
  <si>
    <t>Bedömningen baseras på Naturvårdsverkets handbok 2007:4 med data från 5 mättillfällen från åren 2007 - 2011  (se referensfil), med medelvärdet för klorfyllhalt 3,1 µg/l och vattenfärg &gt; 30 mg Pt/l. Bra dataunderlag men då 95% överlappar gränsen mellan Hög/God status är bedömningen osäker. Tillförlitlighet för status är medel.</t>
  </si>
  <si>
    <t>Bedömningen baseras på Naturvårdsverkets handbok 2007:4 med data från 5 mättillfällen från åren 2007 - 2011  (se referensfil), med medelvärdet för klorfyllhalt 11,9 µg/l och vattenfärg &gt; 30 mg Pt/l. Bra dataunderlag men då 95% överlappar gränsen mellan God/Måttlig status är bedömningen osäker. Tillförlitlighet för status är medel. Att status är sämre än god innebär att kompletterande växtplanktonanalyser bör utföras.</t>
  </si>
  <si>
    <t>Bedömningen baseras på Naturvårdsverkets handbok 2007:4 med data från 6 mättillfällen från åren 2007 - 2012  (se referensfil), med medelvärdet för klorfyllhalt 5 µg/l och vattenfärg &gt; 30 mg Pt/l. Bra dataunderlag men då 95% överlappar gränsen mellan Hög/God status är bedömningen osäker. Tillförlitlighet för status är medel.</t>
  </si>
  <si>
    <t>Bedömningen baseras på Naturvårdsverkets handbok 2007:4 med data från 6 mättillfällen från åren 2007 - 2012  (se referensfil), med medelvärdet för klorfyllhalt 4,5 µg/l och vattenfärg &lt; 30 mg Pt/l. Bra dataunderlag men då 95% överlappar gränsen mellan Hög/God status är bedömningen osäker. Tillförlitlighet för status är medel.</t>
  </si>
  <si>
    <t>Bedömningen baseras på Naturvårdsverkets handbok 2007:4 med data från 5 mättillfällen från åren 2007 - 2011  (se referensfil), med medelvärdet för klorfyllhalt 3,6 µg/l och vattenfärg &gt; 30 mg Pt/l. Bra dataunderlag men då 95% överlappar gränsen mellan Hög/God status är bedömningen osäker. Tillförlitlighet för status är medel.</t>
  </si>
  <si>
    <t>Bedömningen baseras på Naturvårdsverkets handbok 2007:4 med data från 5 mättillfällen från åren 2007 - 2011  (se referensfil), med medelvärdet för klorfyllhalt 3,9 µg/l och vattenfärg &lt; 30 mg Pt/l. Bra dataunderlag men då 95% överlappar gränsen mellan Hög/God status är bedömningen osäker. Tillförlitlighet för status är medel.</t>
  </si>
  <si>
    <t>Bedömningen baseras på Naturvårdsverkets handbok 2007:4 med data från 6 mättillfällen från åren 2007 - 2012  (se referensfil), med medelvärdet för klorfyllhalt 3 µg/l och vattenfärg &gt; 30 mg Pt/l. Bra dataunderlag men då 95% överlappar gränsen mellan Hög/God status är bedömningen osäker. Tillförlitlighet för status är medel.</t>
  </si>
  <si>
    <t>Bedömningen baseras på Naturvårdsverkets handbok 2007:4 med data från 6 mättillfällen från åren 2007 - 2012  (se referensfil), med medelvärdet för klorfyllhalt 3,1 µg/l och vattenfärg &gt; 30 mg Pt/l. Bra dataunderlag men då 95% överlappar gränsen mellan Hög/God status är bedömningen osäker. Tillförlitlighet för status är medel.</t>
  </si>
  <si>
    <t>Bedömningen baseras på Naturvårdsverkets handbok 2007:4 med data från 5 mättillfällen från åren 2007 - 2011  (se referensfil), med medelvärdet för klorfyllhalt 5,7 µg/l och vattenfärg &gt; 30 mg Pt/l. Bra dataunderlag men då 95% överlappar gränsen mellan Hög/God status är bedömningen osäker. Tillförlitlighet för status är medel.</t>
  </si>
  <si>
    <t>B - God</t>
  </si>
  <si>
    <t>Bedömningen baseras på Naturvårdsverkets handbok 2007:4 med data från 5 mättillfällen från åren 2007 - 2011  (se referensfil), med medelvärdet för klorfyllhalt 8,7 µg/l och vattenfärg &gt; 30 mg Pt/l. Tillförlitlighet för data och status är mycket bra.</t>
  </si>
  <si>
    <t>Bedömningen baseras på Naturvårdsverkets handbok 2007:4 med data från 7 mättillfällen från åren 2007 - 2012  (se referensfil), med medelvärdet för klorfyllhalt 19,2 µg/l och vattenfärg &gt; 30 mg Pt/l. Tillförlitlighet för data och status är mycket bra. Att status är sämre än god innebär att kompletterande växtplanktonanalyser bör utföras.</t>
  </si>
  <si>
    <t>Bedömningen baseras på Naturvårdsverkets handbok 2007:4 med data från 24 mättillfällen från åren 2007 - 2012  (se referensfil), med medelvärdet för klorfyllhalt 2,8 µg/l och vattenfärg &gt; 30 mg Pt/l. Tillförlitlighet för data och status är mycket bra.</t>
  </si>
  <si>
    <t>Bedömningen baseras på Naturvårdsverkets handbok 2007:4 med data från 6 mättillfällen från åren 2007 - 2012  (se referensfil), med medelvärdet för klorfyllhalt 15,6 µg/l och vattenfärg &gt; 30 mg Pt/l. Tillförlitlighet för data och status är mycket bra. Att status är sämre än god innebär att kompletterande växtplanktonanalyser bör utföras.</t>
  </si>
  <si>
    <t>Bedömningen baseras på Naturvårdsverkets handbok 2007:4 med data från 6 mättillfällen från åren 2007 - 2012  (se referensfil), med medelvärdet för klorfyllhalt 10,5 µg/l och vattenfärg &gt; 30 mg Pt/l. Tillförlitlighet för data och status är mycket bra. Att status är sämre än god innebär att kompletterande växtplanktonanalyser bör utföras.</t>
  </si>
  <si>
    <t>Namn</t>
  </si>
  <si>
    <t>StnID</t>
  </si>
  <si>
    <t>X</t>
  </si>
  <si>
    <t>Y</t>
  </si>
  <si>
    <t>X-SMHI</t>
  </si>
  <si>
    <t>Y-SMHI</t>
  </si>
  <si>
    <t>Månad</t>
  </si>
  <si>
    <t>Djup m</t>
  </si>
  <si>
    <t>Anm</t>
  </si>
  <si>
    <t>Siktdjup m</t>
  </si>
  <si>
    <t>Kfyll µg/l</t>
  </si>
  <si>
    <t>Abs</t>
  </si>
  <si>
    <t>Färg mg Pt/l</t>
  </si>
  <si>
    <t>Yngre data finns</t>
  </si>
  <si>
    <t>Ej vattenförekomst</t>
  </si>
  <si>
    <t>Profilsjöar</t>
  </si>
  <si>
    <t>Borasjön  mitt</t>
  </si>
  <si>
    <t>18STA122281</t>
  </si>
  <si>
    <t>Provtagare: Grahn Pelle</t>
  </si>
  <si>
    <t>Provtagare: Nyberg Mikael</t>
  </si>
  <si>
    <t>Grecken  mitt</t>
  </si>
  <si>
    <t>18STA0813</t>
  </si>
  <si>
    <t>Grecken  norr</t>
  </si>
  <si>
    <t>18STA0019</t>
  </si>
  <si>
    <t>Provtagare: Länsstyrelsen Örebro</t>
  </si>
  <si>
    <t>Grängen  södr</t>
  </si>
  <si>
    <t>18STA122463</t>
  </si>
  <si>
    <t>Halvarsnoren  norr</t>
  </si>
  <si>
    <t>18STA138208</t>
  </si>
  <si>
    <t>Halvarsnoren, norra</t>
  </si>
  <si>
    <t>Kölsjön  norr</t>
  </si>
  <si>
    <t>18STA0144</t>
  </si>
  <si>
    <t>Leken  mitt</t>
  </si>
  <si>
    <t>18STA0796</t>
  </si>
  <si>
    <t>Lundsfjärden  utlo</t>
  </si>
  <si>
    <t>18STA0453</t>
  </si>
  <si>
    <t>Provtaget i Lundsfjärden  mitt</t>
  </si>
  <si>
    <t>Lyren  mitt</t>
  </si>
  <si>
    <t>18STA671002</t>
  </si>
  <si>
    <t>Malmlången  norr</t>
  </si>
  <si>
    <t>18STA0068</t>
  </si>
  <si>
    <t>Mången  mitt</t>
  </si>
  <si>
    <t>18STA0740</t>
  </si>
  <si>
    <t>Norrmogen  östr</t>
  </si>
  <si>
    <t>18STA0164</t>
  </si>
  <si>
    <t>Prov taget i Norrmogen  mitt</t>
  </si>
  <si>
    <t>Norrsjön  södr</t>
  </si>
  <si>
    <t>18STA0112</t>
  </si>
  <si>
    <t>Nätsjön  mitt</t>
  </si>
  <si>
    <t>18STA0699</t>
  </si>
  <si>
    <t>OmdrevHALVTRON</t>
  </si>
  <si>
    <t>18STA0203</t>
  </si>
  <si>
    <t>Stationen heter Halvtron  mitt</t>
  </si>
  <si>
    <t>OmdrevSKÄRJEN</t>
  </si>
  <si>
    <t>18STA0085</t>
  </si>
  <si>
    <t>Stationen heter Skärjen198  mitt</t>
  </si>
  <si>
    <t>Oppäsen  mitt</t>
  </si>
  <si>
    <t>18STA0013</t>
  </si>
  <si>
    <t>Saxen329  södr</t>
  </si>
  <si>
    <t>18STA0149</t>
  </si>
  <si>
    <t>Silken  utlo</t>
  </si>
  <si>
    <t>18STA0650</t>
  </si>
  <si>
    <t>Stationen heter Silken6109  södr</t>
  </si>
  <si>
    <t>St Avlången  väst</t>
  </si>
  <si>
    <t>18STA0645</t>
  </si>
  <si>
    <t>St Kumlan  väst</t>
  </si>
  <si>
    <t>18STA122890</t>
  </si>
  <si>
    <t>Statioionen heter St Kumlan  södr</t>
  </si>
  <si>
    <t>18STA670153</t>
  </si>
  <si>
    <t>Stationen heter St Trehörningen1520  mitt</t>
  </si>
  <si>
    <t>Stor-Björken  södr</t>
  </si>
  <si>
    <t>18STA0414</t>
  </si>
  <si>
    <t>Storsjön14  mitt</t>
  </si>
  <si>
    <t>18STA0318</t>
  </si>
  <si>
    <t>Sörsjön6032  mitt</t>
  </si>
  <si>
    <t>18STA0107</t>
  </si>
  <si>
    <t>Stationen heter Sörsjön  södr</t>
  </si>
  <si>
    <t>Teen  mitt</t>
  </si>
  <si>
    <t>18STA0430</t>
  </si>
  <si>
    <t>Unden1560</t>
  </si>
  <si>
    <t>18STA0664</t>
  </si>
  <si>
    <t>Vasselsjön  utlo</t>
  </si>
  <si>
    <t>18STA0183</t>
  </si>
  <si>
    <t>Stationen heter Vasselsjön  mitt</t>
  </si>
  <si>
    <t>Våtsjön  östr</t>
  </si>
  <si>
    <t>18STA0334</t>
  </si>
  <si>
    <t>Stationen heter Våtsjön  mitt</t>
  </si>
  <si>
    <t>Ymningen  utlo</t>
  </si>
  <si>
    <t>18STA121065</t>
  </si>
  <si>
    <t>Stationen heter Ymningen  östr</t>
  </si>
  <si>
    <t>Älvlången  norr</t>
  </si>
  <si>
    <t>18STA0062</t>
  </si>
  <si>
    <t>Östersjön252  mitt</t>
  </si>
  <si>
    <t>18STA0232</t>
  </si>
  <si>
    <t>Falkasjön2304  mitt</t>
  </si>
  <si>
    <t>18STA0805</t>
  </si>
  <si>
    <t>Fåsjön  södr</t>
  </si>
  <si>
    <t>18STA0001</t>
  </si>
  <si>
    <t>J</t>
  </si>
  <si>
    <t>Gränsjön548  mitt</t>
  </si>
  <si>
    <t>18STA0808</t>
  </si>
  <si>
    <t>Iresjön  mitt</t>
  </si>
  <si>
    <t>18STA0016</t>
  </si>
  <si>
    <t>x (T-län)</t>
  </si>
  <si>
    <t>Ljusnaren  mitt</t>
  </si>
  <si>
    <t>18STA0150</t>
  </si>
  <si>
    <t>St Kloten  södr</t>
  </si>
  <si>
    <t>18STA0688</t>
  </si>
  <si>
    <t>St Korslången  norr</t>
  </si>
  <si>
    <t>18STA0705</t>
  </si>
  <si>
    <t>x (t-län)</t>
  </si>
  <si>
    <t>Storsjön2220  norr</t>
  </si>
  <si>
    <t>18STA121100</t>
  </si>
  <si>
    <t>Sörmogen  södr</t>
  </si>
  <si>
    <t>18STA0214</t>
  </si>
  <si>
    <t>V Laxsjön2118  mitt</t>
  </si>
  <si>
    <t>18STA0261</t>
  </si>
  <si>
    <t>Bedömningen baseras på Naturvårdsverkets handbok 2007:4 med data från 14 mättillfällen från åren 1983 - 2002  (se referensfil), med medelvärdet för klorfyllhalt 17,3 µg/l och vattenfärg &gt; 30 mg Pt/l. Tillförlitlighet för data och status är mycket bra. Mätningarna är äldre än minst 10 år, men bedöms fortfarande som representativa. Att status är sämre än god innebär att kompletterande växtplanktonanalyser bör utföras.</t>
  </si>
  <si>
    <t>Bedömningen baseras på Naturvårdsverkets handbok 2007:4 med data från 14 mättillfällen från åren 1983 - 2002  (se referensfil), med medelvärdet för klorfyllhalt 10,3 µg/l och vattenfärg &gt; 30 mg Pt/l. Tillförlitlighet för data och status är mycket bra. Mätningarna är äldre än minst 10 år, men bedöms fortfarande som representativa.  Att status är sämre än god innebär att kompletterande växtplanktonanalyser bör utföras.</t>
  </si>
  <si>
    <t xml:space="preserve">Bedömningen baseras på Naturvårdsverkets handbok 2007:4 med data från 20 mättillfällen från åren 1983 - 2002  (se referensfil), med medelvärdet för klorfyllhalt 6,3 µg/l och vattenfärg &gt; 30 mg Pt/l. Tillförlitlighet för data och status är mycket bra. Mätningarna är äldre än minst 10 år, men bedöms fortfarande som representativa. </t>
  </si>
  <si>
    <t>Bedömningen baseras på Naturvårdsverkets handbok 2007:4 med data från 18 mättillfällen från åren 1983 - 2002  (se referensfil), med medelvärdet för klorfyllhalt 2,8 µg/l och vattenfärg &gt; 30 mg Pt/l. Tillförlitlighet för data och status är mycket bra. Mätningarna är äldre än minst 10 år, men bedöms fortfarande som representativa.  Att status är sämre än god innebär att kompletterande växtplanktonanalyser bör utföras.</t>
  </si>
  <si>
    <t xml:space="preserve">Bedömningen baseras på Naturvårdsverkets handbok 2007:4 med data från 30 mättillfällen från åren 1983 - 2002  (se referensfil), med medelvärdet för klorfyllhalt 4,6 µg/l och vattenfärg &lt; 30 mg Pt/l. Tillförlitlighet för data och status är mycket bra. Mätningarna är äldre än minst 10 år, men bedöms fortfarande som representativa. </t>
  </si>
  <si>
    <t xml:space="preserve">Bedömningen baseras på Naturvårdsverkets handbok 2007:4 med data från 14 mättillfällen från åren 1983 - 2002  (se referensfil), med medelvärdet för klorfyllhalt 2,5 µg/l och vattenfärg &gt; 30 mg Pt/l. Tillförlitlighet för data och status är mycket bra. Mätningarna är äldre än minst 10 år, men bedöms fortfarande som representativa. </t>
  </si>
  <si>
    <t xml:space="preserve">Bedömningen baseras på Naturvårdsverkets handbok 2007:4 med data från 19 mättillfällen från åren 1983 - 2002  (se referensfil), med medelvärdet för klorfyllhalt 2,1 µg/l och vattenfärg &lt; 30 mg Pt/l. Tillförlitlighet för data och status är mycket bra. Mätningarna är äldre än minst 10 år, men bedöms fortfarande som representativa. </t>
  </si>
  <si>
    <t xml:space="preserve">Bedömningen baseras på Naturvårdsverkets handbok 2007:4 med data från 14 mättillfällen från åren 1983 - 2002  (se referensfil), med medelvärdet för klorfyllhalt 2,2 µg/l och vattenfärg &gt; 30 mg Pt/l. Tillförlitlighet för data och status är mycket bra. Mätningarna är äldre än minst 10 år, men bedöms fortfarande som representativa. </t>
  </si>
  <si>
    <t xml:space="preserve">Bedömningen baseras på Naturvårdsverkets handbok 2007:4 med data från 17 mättillfällen från åren 1986 - 2002  (se referensfil), med medelvärdet för klorfyllhalt 9,5 µg/l och vattenfärg &gt; 30 mg Pt/l. Tillförlitlighet för data och status är mycket bra. Mätningarna är äldre än minst 10 år, men bedöms fortfarande som representativa. </t>
  </si>
  <si>
    <t xml:space="preserve">Bedömningen baseras på Naturvårdsverkets handbok 2007:4 med data från 17 mättillfällen från åren 1986 - 2002  (se referensfil), med medelvärdet för klorfyllhalt 9,3 µg/l och vattenfärg &gt; 30 mg Pt/l. Tillförlitlighet för data och status är mycket bra. Mätningarna är äldre än minst 10 år, men bedöms fortfarande som representativa. </t>
  </si>
  <si>
    <t xml:space="preserve">Bedömningen baseras på Naturvårdsverkets handbok 2007:4 med data från 15 mättillfällen från åren 1986 - 2002  (se referensfil), med medelvärdet för klorfyllhalt 3,0 µg/l och vattenfärg &gt; 30 mg Pt/l. Tillförlitlighet för data och status är mycket bra. Mätningarna är äldre än minst 10 år, men bedöms fortfarande som representativa. </t>
  </si>
  <si>
    <t>Bedömningen baseras på Naturvårdsverkets handbok 2007:4 med data från 11 mättillfällen från åren 1992 - 2002  (se referensfil), med medelvärdet för klorfyllhalt 12,0 µg/l och vattenfärg &gt; 30 mg Pt/l. Tillförlitlighet för data och status är mycket bra. Mätningarna är äldre än minst 10 år, men bedöms fortfarande som representativa.  Att status är sämre än god innebär att kompletterande växtplanktonanalyser bör utföras.</t>
  </si>
  <si>
    <t xml:space="preserve">Bedömningen baseras på Naturvårdsverkets handbok 2007:4 med data från 3 mättillfällen från åren 1983 - 1985  (se referensfil), med medelvärdet för klorfyllhalt 1,5 µg/l och vattenfärg &gt; 30 mg Pt/l. Tillförlitlighet för data och status är mycket bra. Mätningarna är äldre än minst 10 år, men bedöms fortfarande som representativa. </t>
  </si>
  <si>
    <t xml:space="preserve">Bedömningen baseras på Naturvårdsverkets handbok 2007:4 med data från 16 mättillfällen från åren 1986 - 2002  (se referensfil), med medelvärdet för klorfyllhalt 8,5 µg/l och vattenfärg &gt; 30 mg Pt/l. Tillförlitlighet för data och status är mycket bra. Mätningarna är äldre än minst 10 år, men bedöms fortfarande som representativa. </t>
  </si>
  <si>
    <t>Bedömningen baseras på Naturvårdsverkets handbok 2007:4 med data från 1 mättillfälle från 1999  (se referensfil), med värdet för klorfyllhalt 5,7 µg/l och vattenfärg &gt; 30 mg Pt/l. Tillförlitlighet för data och status är god. Mätningen är äldre än minst 10 år, men bedöms fortfarande som representativ.</t>
  </si>
  <si>
    <t>Bedömningen baseras på Naturvårdsverkets handbok 2007:4 med data från 15 mättillfällen från åren 1983 - 2002  (se referensfil), med medelvärdet för klorfyllhalt 3,3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</si>
  <si>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12 mättillfällen från åren 1983 - 1994  (se referensfil), med medelvärdet för klorfyllhalt 3,1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</si>
  <si>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3 mättillfällen från åren 1983 - 1985  (se referensfil), med medelvärdet för klorfyllhalt 2,8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</si>
  <si>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19 mättillfällen från åren 1983 - 2002  (se referensfil), med medelvärdet för klorfyllhalt 2,8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</si>
  <si>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18 mättillfällen från åren 1984 - 2002  (se referensfil), med medelvärdet för klorfyllhalt 3,3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</si>
  <si>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16 mättillfällen från åren 1986 - 2002  (se referensfil), med medelvärdet för klorfyllhalt 5,7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</si>
  <si>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9 mättillfällen från åren 1986 - 2002  (se referensfil), med medelvärdet för klorfyllhalt 3,3 µg/l och vattenfärg &lt;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</si>
  <si>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16 mättillfällen från åren 1986 - 2002  (se referensfil), med medelvärdet för klorfyllhalt 3,7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</si>
  <si>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15 mättillfällen från åren 1986 - 2001  (se referensfil), med medelvärdet för klorfyllhalt 3,6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</si>
  <si>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15 mättillfällen från åren 1986 - 2002  (se referensfil), med medelvärdet för klorfyllhalt 3,1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</si>
  <si>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8 mättillfällen från åren 1987 - 2002  (se referensfil), med medelvärdet för klorfyllhalt 3,4 µg/l och vattenfärg &gt; 30 mg Pt/l. Bra dataunderlag men då 95% överlappar gränsen mellan Hög/God status är bedömningen osäker. Mätningarna är äldre än minst 10 år, men bedöms fortfarande som representativa.  Tillförlitlighet för status är medel.</t>
  </si>
  <si>
    <t>Bedömningen baseras på Naturvårdsverkets handbok 2007:4 med data från 13 mättillfällen från åren 1989 - 2002  (se referensfil), med medelvärdet för klorfyllhalt 5,3 µg/l och vattenfärg &gt; 30 mg Pt/l. Bra dataunderlag men då 95% överlappar gränsen mellan Hög/God status är bedömningen osäker. Mätningarna är äldre än minst 10 år, men bedöms fortfarande som representativa.  Tillförlitlighet för status är medel.</t>
  </si>
  <si>
    <t>Lilla Grängen</t>
  </si>
  <si>
    <t>SE662336-144291</t>
  </si>
  <si>
    <t>AntalMätningar</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</si>
</sst>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quot;Ja&quot;;&quot;Ja&quot;;&quot;Nej&quot;"/>
    <numFmt numFmtId="170" formatCode="&quot;Sant&quot;;&quot;Sant&quot;;&quot;Falskt&quot;"/>
    <numFmt numFmtId="171" formatCode="&quot;På&quot;;&quot;På&quot;;&quot;Av&quot;"/>
    <numFmt numFmtId="172" formatCode="[$€-2]\ #,##0.00_);[Red]\([$€-2]\ #,##0.00\)"/>
    <numFmt numFmtId="173" formatCode="0.000"/>
  </numFmts>
  <fonts count="49">
    <font>
      <sz val="11"/>
      <color theme="1"/>
      <name val="Calibri"/>
      <family val="2"/>
    </font>
    <font>
      <sz val="10"/>
      <color indexed="8"/>
      <name val="Arial"/>
      <family val="2"/>
    </font>
    <font>
      <sz val="11"/>
      <color indexed="8"/>
      <name val="Arial"/>
      <family val="2"/>
    </font>
    <font>
      <sz val="9"/>
      <name val="Tahoma"/>
      <family val="2"/>
    </font>
    <font>
      <b/>
      <sz val="9"/>
      <name val="Tahoma"/>
      <family val="2"/>
    </font>
    <font>
      <sz val="11"/>
      <color indexed="8"/>
      <name val="Calibri"/>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b/>
      <sz val="11"/>
      <color indexed="8"/>
      <name val="Arial"/>
      <family val="2"/>
    </font>
    <font>
      <b/>
      <sz val="11"/>
      <color indexed="8"/>
      <name val="Calibri"/>
      <family val="2"/>
    </font>
    <font>
      <sz val="11"/>
      <name val="Calibri"/>
      <family val="2"/>
    </font>
    <font>
      <b/>
      <sz val="8"/>
      <color indexed="8"/>
      <name val="Arial"/>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i/>
      <sz val="10"/>
      <color rgb="FF7F7F7F"/>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b/>
      <sz val="11"/>
      <color rgb="FF000000"/>
      <name val="Arial"/>
      <family val="2"/>
    </font>
    <font>
      <sz val="11"/>
      <color rgb="FF000000"/>
      <name val="Arial"/>
      <family val="2"/>
    </font>
    <font>
      <b/>
      <sz val="10"/>
      <color rgb="FF000000"/>
      <name val="Arial"/>
      <family val="2"/>
    </font>
    <font>
      <b/>
      <sz val="11"/>
      <color theme="1"/>
      <name val="Calibri"/>
      <family val="2"/>
    </font>
    <font>
      <b/>
      <sz val="8"/>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C0C0C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3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55">
    <xf numFmtId="0" fontId="0" fillId="0" borderId="0" xfId="0" applyFont="1" applyAlignment="1">
      <alignment/>
    </xf>
    <xf numFmtId="1" fontId="0" fillId="0" borderId="0" xfId="0" applyNumberFormat="1" applyAlignment="1">
      <alignment/>
    </xf>
    <xf numFmtId="0" fontId="0" fillId="0" borderId="0" xfId="0" applyNumberFormat="1" applyAlignment="1">
      <alignment/>
    </xf>
    <xf numFmtId="0" fontId="2" fillId="33" borderId="10" xfId="51" applyNumberFormat="1" applyFont="1" applyFill="1" applyBorder="1" applyAlignment="1">
      <alignment horizontal="center"/>
      <protection/>
    </xf>
    <xf numFmtId="0" fontId="2" fillId="0" borderId="11" xfId="51" applyNumberFormat="1" applyFont="1" applyFill="1" applyBorder="1" applyAlignment="1">
      <alignment/>
      <protection/>
    </xf>
    <xf numFmtId="0" fontId="2" fillId="0" borderId="11" xfId="51" applyNumberFormat="1" applyFont="1" applyFill="1" applyBorder="1" applyAlignment="1">
      <alignment horizontal="right"/>
      <protection/>
    </xf>
    <xf numFmtId="0" fontId="0" fillId="0" borderId="0" xfId="0" applyNumberFormat="1" applyAlignment="1">
      <alignment vertical="center"/>
    </xf>
    <xf numFmtId="0" fontId="1" fillId="0" borderId="0" xfId="51" applyNumberFormat="1" applyAlignment="1">
      <alignment/>
      <protection/>
    </xf>
    <xf numFmtId="0" fontId="0" fillId="0" borderId="0" xfId="0" applyAlignment="1">
      <alignment wrapText="1"/>
    </xf>
    <xf numFmtId="0" fontId="2" fillId="33" borderId="12" xfId="49" applyNumberFormat="1" applyFont="1" applyFill="1" applyBorder="1" applyAlignment="1">
      <alignment horizontal="center"/>
      <protection/>
    </xf>
    <xf numFmtId="0" fontId="43" fillId="34" borderId="12" xfId="0" applyFont="1" applyFill="1" applyBorder="1" applyAlignment="1" applyProtection="1">
      <alignment horizontal="center" vertical="center"/>
      <protection/>
    </xf>
    <xf numFmtId="0" fontId="43" fillId="34" borderId="12" xfId="0" applyFont="1" applyFill="1" applyBorder="1" applyAlignment="1" applyProtection="1">
      <alignment horizontal="center" vertical="center" wrapText="1"/>
      <protection/>
    </xf>
    <xf numFmtId="0" fontId="0" fillId="0" borderId="12" xfId="0" applyBorder="1" applyAlignment="1">
      <alignment wrapText="1"/>
    </xf>
    <xf numFmtId="2" fontId="0" fillId="0" borderId="0" xfId="0" applyNumberFormat="1" applyAlignment="1">
      <alignment/>
    </xf>
    <xf numFmtId="173" fontId="43" fillId="34" borderId="12" xfId="0" applyNumberFormat="1" applyFont="1" applyFill="1" applyBorder="1" applyAlignment="1" applyProtection="1">
      <alignment horizontal="center" vertical="center"/>
      <protection/>
    </xf>
    <xf numFmtId="173" fontId="0" fillId="0" borderId="0" xfId="0" applyNumberFormat="1" applyAlignment="1">
      <alignment/>
    </xf>
    <xf numFmtId="2" fontId="43" fillId="34" borderId="12" xfId="0" applyNumberFormat="1" applyFont="1" applyFill="1" applyBorder="1" applyAlignment="1" applyProtection="1">
      <alignment horizontal="center" vertical="center"/>
      <protection/>
    </xf>
    <xf numFmtId="0" fontId="2" fillId="0" borderId="12" xfId="49" applyNumberFormat="1" applyFont="1" applyFill="1" applyBorder="1" applyAlignment="1">
      <alignment vertical="center"/>
      <protection/>
    </xf>
    <xf numFmtId="173" fontId="44" fillId="0" borderId="12" xfId="0" applyNumberFormat="1" applyFont="1" applyFill="1" applyBorder="1" applyAlignment="1" applyProtection="1">
      <alignment vertical="center" wrapText="1"/>
      <protection/>
    </xf>
    <xf numFmtId="1" fontId="0" fillId="0" borderId="12" xfId="0" applyNumberFormat="1" applyBorder="1" applyAlignment="1">
      <alignment vertical="center"/>
    </xf>
    <xf numFmtId="0" fontId="44" fillId="0" borderId="12" xfId="0" applyFont="1" applyFill="1" applyBorder="1" applyAlignment="1" applyProtection="1">
      <alignment vertical="center" wrapText="1"/>
      <protection/>
    </xf>
    <xf numFmtId="2" fontId="0" fillId="35" borderId="12" xfId="0" applyNumberFormat="1" applyFill="1" applyBorder="1" applyAlignment="1">
      <alignment vertical="center"/>
    </xf>
    <xf numFmtId="0" fontId="0" fillId="35" borderId="12" xfId="0" applyFill="1" applyBorder="1" applyAlignment="1">
      <alignment vertical="center"/>
    </xf>
    <xf numFmtId="2" fontId="0" fillId="36" borderId="12" xfId="0" applyNumberFormat="1" applyFill="1" applyBorder="1" applyAlignment="1">
      <alignment vertical="center"/>
    </xf>
    <xf numFmtId="0" fontId="0" fillId="36" borderId="12" xfId="0" applyFill="1" applyBorder="1" applyAlignment="1">
      <alignment vertical="center"/>
    </xf>
    <xf numFmtId="0" fontId="0" fillId="37" borderId="12" xfId="0" applyFill="1" applyBorder="1" applyAlignment="1">
      <alignment vertical="center"/>
    </xf>
    <xf numFmtId="1" fontId="45" fillId="34" borderId="12" xfId="0" applyNumberFormat="1" applyFont="1" applyFill="1" applyBorder="1" applyAlignment="1" applyProtection="1">
      <alignment horizontal="center" vertical="center"/>
      <protection/>
    </xf>
    <xf numFmtId="0" fontId="2" fillId="0" borderId="12" xfId="50" applyFont="1" applyFill="1" applyBorder="1" applyAlignment="1">
      <alignment wrapText="1"/>
      <protection/>
    </xf>
    <xf numFmtId="0" fontId="2" fillId="0" borderId="12" xfId="50" applyFont="1" applyFill="1" applyBorder="1" applyAlignment="1">
      <alignment horizontal="right" wrapText="1"/>
      <protection/>
    </xf>
    <xf numFmtId="173" fontId="2" fillId="0" borderId="12" xfId="50" applyNumberFormat="1" applyFont="1" applyFill="1" applyBorder="1" applyAlignment="1">
      <alignment horizontal="right" wrapText="1"/>
      <protection/>
    </xf>
    <xf numFmtId="1" fontId="0" fillId="0" borderId="12" xfId="0" applyNumberFormat="1" applyBorder="1" applyAlignment="1">
      <alignment/>
    </xf>
    <xf numFmtId="0" fontId="0" fillId="0" borderId="12" xfId="0" applyBorder="1" applyAlignment="1">
      <alignment/>
    </xf>
    <xf numFmtId="0" fontId="0" fillId="0" borderId="0" xfId="0" applyFill="1" applyAlignment="1">
      <alignment/>
    </xf>
    <xf numFmtId="0" fontId="0" fillId="0" borderId="0" xfId="0" applyFont="1" applyAlignment="1">
      <alignment/>
    </xf>
    <xf numFmtId="168" fontId="43" fillId="0" borderId="12" xfId="0" applyNumberFormat="1" applyFont="1" applyFill="1" applyBorder="1" applyAlignment="1" applyProtection="1">
      <alignment horizontal="center" vertical="center"/>
      <protection/>
    </xf>
    <xf numFmtId="168" fontId="44" fillId="0" borderId="12" xfId="0" applyNumberFormat="1" applyFont="1" applyFill="1" applyBorder="1" applyAlignment="1" applyProtection="1">
      <alignment vertical="center" wrapText="1"/>
      <protection/>
    </xf>
    <xf numFmtId="168" fontId="2" fillId="0" borderId="12" xfId="50" applyNumberFormat="1" applyFont="1" applyFill="1" applyBorder="1" applyAlignment="1">
      <alignment horizontal="right" wrapText="1"/>
      <protection/>
    </xf>
    <xf numFmtId="168" fontId="0" fillId="0" borderId="0" xfId="0" applyNumberFormat="1" applyFill="1" applyAlignment="1">
      <alignment/>
    </xf>
    <xf numFmtId="0" fontId="1" fillId="0" borderId="0" xfId="48">
      <alignment/>
      <protection/>
    </xf>
    <xf numFmtId="173" fontId="1" fillId="0" borderId="0" xfId="48" applyNumberFormat="1" applyFont="1">
      <alignment/>
      <protection/>
    </xf>
    <xf numFmtId="173" fontId="1" fillId="0" borderId="0" xfId="48" applyNumberFormat="1">
      <alignment/>
      <protection/>
    </xf>
    <xf numFmtId="0" fontId="2" fillId="0" borderId="12" xfId="49" applyNumberFormat="1" applyFont="1" applyFill="1" applyBorder="1" applyAlignment="1">
      <alignment vertical="center"/>
      <protection/>
    </xf>
    <xf numFmtId="2" fontId="24" fillId="37" borderId="12" xfId="0" applyNumberFormat="1" applyFont="1" applyFill="1" applyBorder="1" applyAlignment="1">
      <alignment vertical="center"/>
    </xf>
    <xf numFmtId="0" fontId="2" fillId="33" borderId="12" xfId="50" applyFont="1" applyFill="1" applyBorder="1" applyAlignment="1">
      <alignment horizontal="center"/>
      <protection/>
    </xf>
    <xf numFmtId="0" fontId="0" fillId="0" borderId="12" xfId="0" applyFont="1" applyBorder="1" applyAlignment="1">
      <alignment/>
    </xf>
    <xf numFmtId="0" fontId="0" fillId="0" borderId="12" xfId="0" applyFill="1" applyBorder="1" applyAlignment="1">
      <alignment/>
    </xf>
    <xf numFmtId="0" fontId="0" fillId="0" borderId="12" xfId="0" applyBorder="1" applyAlignment="1">
      <alignment horizontal="center"/>
    </xf>
    <xf numFmtId="49" fontId="46" fillId="0" borderId="12" xfId="0" applyNumberFormat="1" applyFont="1" applyBorder="1" applyAlignment="1">
      <alignment/>
    </xf>
    <xf numFmtId="2" fontId="0" fillId="0" borderId="12" xfId="0" applyNumberFormat="1" applyFont="1" applyBorder="1" applyAlignment="1">
      <alignment/>
    </xf>
    <xf numFmtId="2" fontId="46" fillId="0" borderId="12" xfId="0" applyNumberFormat="1" applyFont="1" applyBorder="1" applyAlignment="1">
      <alignment/>
    </xf>
    <xf numFmtId="2" fontId="46" fillId="0" borderId="12" xfId="0" applyNumberFormat="1" applyFont="1" applyFill="1" applyBorder="1" applyAlignment="1">
      <alignment/>
    </xf>
    <xf numFmtId="2" fontId="0" fillId="0" borderId="12" xfId="0" applyNumberFormat="1" applyBorder="1" applyAlignment="1">
      <alignment/>
    </xf>
    <xf numFmtId="0" fontId="46" fillId="0" borderId="12" xfId="0" applyFont="1" applyBorder="1" applyAlignment="1">
      <alignment/>
    </xf>
    <xf numFmtId="0" fontId="1" fillId="0" borderId="12" xfId="50" applyBorder="1">
      <alignment/>
      <protection/>
    </xf>
    <xf numFmtId="0" fontId="47" fillId="34" borderId="12" xfId="0" applyFont="1" applyFill="1" applyBorder="1" applyAlignment="1" applyProtection="1">
      <alignment horizontal="center" vertical="center"/>
      <protection/>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Normal 2" xfId="48"/>
    <cellStyle name="Normal_Klorofyll" xfId="49"/>
    <cellStyle name="Normal_Klorofyll_1" xfId="50"/>
    <cellStyle name="Normal_Primär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mportKfy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erbedömningar (import)"/>
      <sheetName val="ValidationLists"/>
    </sheetNames>
    <sheetDataSet>
      <sheetData sheetId="1">
        <row r="2">
          <cell r="P2" t="str">
            <v>A - Mycket bra</v>
          </cell>
        </row>
        <row r="3">
          <cell r="P3" t="str">
            <v>B - God</v>
          </cell>
        </row>
        <row r="4">
          <cell r="P4" t="str">
            <v>C - Medel</v>
          </cell>
        </row>
        <row r="5">
          <cell r="P5" t="str">
            <v>D - Låg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2"/>
  <sheetViews>
    <sheetView tabSelected="1" zoomScale="89" zoomScaleNormal="89"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5"/>
  <cols>
    <col min="1" max="1" width="34.00390625" style="0" customWidth="1"/>
    <col min="2" max="2" width="18.57421875" style="2" bestFit="1" customWidth="1"/>
    <col min="3" max="4" width="13.8515625" style="0" customWidth="1"/>
    <col min="5" max="5" width="13.8515625" style="0" bestFit="1" customWidth="1"/>
    <col min="6" max="6" width="21.140625" style="37" customWidth="1"/>
    <col min="7" max="7" width="24.421875" style="15" customWidth="1"/>
    <col min="8" max="8" width="12.7109375" style="1" bestFit="1" customWidth="1"/>
    <col min="9" max="9" width="11.140625" style="0" bestFit="1" customWidth="1"/>
    <col min="10" max="10" width="9.140625" style="13" customWidth="1"/>
    <col min="11" max="11" width="26.8515625" style="0" customWidth="1"/>
    <col min="12" max="12" width="100.7109375" style="8" customWidth="1"/>
    <col min="13" max="13" width="13.421875" style="0" bestFit="1" customWidth="1"/>
    <col min="14" max="14" width="18.421875" style="0" bestFit="1" customWidth="1"/>
    <col min="15" max="15" width="18.00390625" style="0" bestFit="1" customWidth="1"/>
    <col min="16" max="16" width="11.57421875" style="33" customWidth="1"/>
    <col min="17" max="17" width="9.140625" style="33" customWidth="1"/>
    <col min="18" max="18" width="9.140625" style="0" customWidth="1"/>
    <col min="19" max="19" width="9.140625" style="32" customWidth="1"/>
    <col min="20" max="21" width="9.140625" style="0" customWidth="1"/>
    <col min="22" max="22" width="92.8515625" style="0" bestFit="1" customWidth="1"/>
    <col min="23" max="23" width="22.7109375" style="0" bestFit="1" customWidth="1"/>
  </cols>
  <sheetData>
    <row r="1" spans="1:23" ht="15">
      <c r="A1" s="10" t="s">
        <v>0</v>
      </c>
      <c r="B1" s="9" t="s">
        <v>36</v>
      </c>
      <c r="C1" s="10" t="s">
        <v>125</v>
      </c>
      <c r="D1" s="10" t="s">
        <v>126</v>
      </c>
      <c r="E1" s="54" t="s">
        <v>376</v>
      </c>
      <c r="F1" s="34" t="s">
        <v>124</v>
      </c>
      <c r="G1" s="14" t="s">
        <v>1</v>
      </c>
      <c r="H1" s="26" t="s">
        <v>123</v>
      </c>
      <c r="I1" s="10" t="s">
        <v>34</v>
      </c>
      <c r="J1" s="16" t="s">
        <v>35</v>
      </c>
      <c r="K1" s="10" t="s">
        <v>115</v>
      </c>
      <c r="L1" s="11" t="s">
        <v>121</v>
      </c>
      <c r="M1" s="43" t="s">
        <v>183</v>
      </c>
      <c r="N1" s="31" t="s">
        <v>184</v>
      </c>
      <c r="O1" s="31" t="s">
        <v>185</v>
      </c>
      <c r="P1" s="44" t="s">
        <v>186</v>
      </c>
      <c r="Q1" s="44" t="s">
        <v>187</v>
      </c>
      <c r="R1" s="31" t="s">
        <v>188</v>
      </c>
      <c r="S1" s="45" t="s">
        <v>189</v>
      </c>
      <c r="T1" s="31" t="s">
        <v>35</v>
      </c>
      <c r="U1" s="46" t="s">
        <v>115</v>
      </c>
      <c r="V1" s="31" t="s">
        <v>190</v>
      </c>
      <c r="W1" s="47" t="s">
        <v>191</v>
      </c>
    </row>
    <row r="2" spans="1:23" ht="48" customHeight="1">
      <c r="A2" s="20" t="s">
        <v>2</v>
      </c>
      <c r="B2" s="17" t="s">
        <v>37</v>
      </c>
      <c r="C2" s="20">
        <v>2007</v>
      </c>
      <c r="D2" s="20">
        <v>2012</v>
      </c>
      <c r="E2" s="20">
        <v>6</v>
      </c>
      <c r="F2" s="35">
        <v>22.1833333333333</v>
      </c>
      <c r="G2" s="18">
        <v>0.182833333333333</v>
      </c>
      <c r="H2" s="19">
        <f>500*G2</f>
        <v>91.41666666666649</v>
      </c>
      <c r="I2" s="20">
        <v>3</v>
      </c>
      <c r="J2" s="42">
        <f>I2/F2</f>
        <v>0.1352366641622842</v>
      </c>
      <c r="K2" s="25" t="s">
        <v>118</v>
      </c>
      <c r="L2" s="12" t="s">
        <v>201</v>
      </c>
      <c r="M2" s="28">
        <v>11.778695456911462</v>
      </c>
      <c r="N2" s="31">
        <f>I2*0.3</f>
        <v>0.8999999999999999</v>
      </c>
      <c r="O2" s="31">
        <f>12*0.3</f>
        <v>3.5999999999999996</v>
      </c>
      <c r="P2" s="48">
        <f>M2/SQRT(E2)</f>
        <v>4.808632284178575</v>
      </c>
      <c r="Q2" s="48">
        <f>_xlfn.T.INV(0.975,E2)</f>
        <v>2.446911851144969</v>
      </c>
      <c r="R2" s="49">
        <f>F2-P2*Q2</f>
        <v>10.417034009378444</v>
      </c>
      <c r="S2" s="50">
        <f>F2+P2*Q2</f>
        <v>33.94963265728816</v>
      </c>
      <c r="T2" s="51">
        <f>J2</f>
        <v>0.1352366641622842</v>
      </c>
      <c r="U2" s="25" t="s">
        <v>118</v>
      </c>
      <c r="V2" s="52" t="s">
        <v>192</v>
      </c>
      <c r="W2" s="45" t="s">
        <v>199</v>
      </c>
    </row>
    <row r="3" spans="1:23" ht="48" customHeight="1">
      <c r="A3" s="20" t="s">
        <v>3</v>
      </c>
      <c r="B3" s="17" t="s">
        <v>38</v>
      </c>
      <c r="C3" s="20">
        <v>2007</v>
      </c>
      <c r="D3" s="20">
        <v>2011</v>
      </c>
      <c r="E3" s="20">
        <v>5</v>
      </c>
      <c r="F3" s="35">
        <v>5.54</v>
      </c>
      <c r="G3" s="18">
        <v>0.125333333333333</v>
      </c>
      <c r="H3" s="19">
        <f>500*G3</f>
        <v>62.666666666666494</v>
      </c>
      <c r="I3" s="20">
        <v>3</v>
      </c>
      <c r="J3" s="21">
        <f>I3/F3</f>
        <v>0.5415162454873647</v>
      </c>
      <c r="K3" s="22" t="s">
        <v>116</v>
      </c>
      <c r="L3" s="12" t="s">
        <v>209</v>
      </c>
      <c r="M3" s="28">
        <v>4.022132518950613</v>
      </c>
      <c r="N3" s="31">
        <f>I3*0.3</f>
        <v>0.8999999999999999</v>
      </c>
      <c r="O3" s="31">
        <f>12*0.3</f>
        <v>3.5999999999999996</v>
      </c>
      <c r="P3" s="48">
        <f>M3/SQRT(E3)</f>
        <v>1.7987523453772063</v>
      </c>
      <c r="Q3" s="48">
        <f>_xlfn.T.INV(0.975,E3)</f>
        <v>2.570581835636315</v>
      </c>
      <c r="R3" s="49">
        <f>F3-P3*Q3</f>
        <v>0.9161598941651343</v>
      </c>
      <c r="S3" s="50">
        <f>F3+P3*Q3</f>
        <v>10.163840105834865</v>
      </c>
      <c r="T3" s="51">
        <f>J3</f>
        <v>0.5415162454873647</v>
      </c>
      <c r="U3" s="22" t="s">
        <v>116</v>
      </c>
      <c r="V3" s="52" t="s">
        <v>193</v>
      </c>
      <c r="W3" s="45" t="s">
        <v>200</v>
      </c>
    </row>
    <row r="4" spans="1:23" ht="60">
      <c r="A4" s="27" t="s">
        <v>127</v>
      </c>
      <c r="B4" s="27" t="s">
        <v>128</v>
      </c>
      <c r="C4" s="28">
        <v>1986</v>
      </c>
      <c r="D4" s="28">
        <v>2002</v>
      </c>
      <c r="E4" s="28">
        <v>17</v>
      </c>
      <c r="F4" s="36">
        <v>9.51764705882353</v>
      </c>
      <c r="G4" s="29">
        <v>0.2285882352941177</v>
      </c>
      <c r="H4" s="30">
        <v>114.29411764705885</v>
      </c>
      <c r="I4" s="31">
        <v>3</v>
      </c>
      <c r="J4" s="23">
        <f>I4/F4</f>
        <v>0.315203955500618</v>
      </c>
      <c r="K4" s="24" t="s">
        <v>117</v>
      </c>
      <c r="L4" s="12" t="s">
        <v>355</v>
      </c>
      <c r="M4" s="28">
        <v>4.417859393150379</v>
      </c>
      <c r="N4" s="31">
        <f>I4*0.3</f>
        <v>0.8999999999999999</v>
      </c>
      <c r="O4" s="31">
        <f>12*0.3</f>
        <v>3.5999999999999996</v>
      </c>
      <c r="P4" s="48">
        <f>M4/SQRT(E4)</f>
        <v>1.0714882892403619</v>
      </c>
      <c r="Q4" s="48">
        <f>_xlfn.T.INV(0.975,E4)</f>
        <v>2.109815577833317</v>
      </c>
      <c r="R4" s="49">
        <f>F4-P4*Q4</f>
        <v>7.2570043747182424</v>
      </c>
      <c r="S4" s="50">
        <f>F4+P4*Q4</f>
        <v>11.778289742928816</v>
      </c>
      <c r="T4" s="51">
        <f>J4</f>
        <v>0.315203955500618</v>
      </c>
      <c r="U4" s="24" t="s">
        <v>117</v>
      </c>
      <c r="V4" s="52" t="s">
        <v>195</v>
      </c>
      <c r="W4" s="45" t="s">
        <v>199</v>
      </c>
    </row>
    <row r="5" spans="1:23" ht="48" customHeight="1">
      <c r="A5" s="20" t="s">
        <v>4</v>
      </c>
      <c r="B5" s="17" t="s">
        <v>39</v>
      </c>
      <c r="C5" s="20">
        <v>2007</v>
      </c>
      <c r="D5" s="20">
        <v>2012</v>
      </c>
      <c r="E5" s="20">
        <v>6</v>
      </c>
      <c r="F5" s="35">
        <v>3.285</v>
      </c>
      <c r="G5" s="18">
        <v>0.0875</v>
      </c>
      <c r="H5" s="19">
        <f>500*G5</f>
        <v>43.75</v>
      </c>
      <c r="I5" s="20">
        <v>3</v>
      </c>
      <c r="J5" s="21">
        <f>I5/F5</f>
        <v>0.91324200913242</v>
      </c>
      <c r="K5" s="22" t="s">
        <v>116</v>
      </c>
      <c r="L5" s="12" t="s">
        <v>210</v>
      </c>
      <c r="M5" s="28">
        <v>1.1313310744428429</v>
      </c>
      <c r="N5" s="31">
        <f>I5*0.3</f>
        <v>0.8999999999999999</v>
      </c>
      <c r="O5" s="31">
        <f>12*0.3</f>
        <v>3.5999999999999996</v>
      </c>
      <c r="P5" s="48">
        <f>M5/SQRT(E5)</f>
        <v>0.461863977089936</v>
      </c>
      <c r="Q5" s="48">
        <f>_xlfn.T.INV(0.975,E5)</f>
        <v>2.446911851144969</v>
      </c>
      <c r="R5" s="49">
        <f>F5-P5*Q5</f>
        <v>2.1548595608416874</v>
      </c>
      <c r="S5" s="50">
        <f>F5+P5*Q5</f>
        <v>4.4151404391583124</v>
      </c>
      <c r="T5" s="51">
        <f>J5</f>
        <v>0.91324200913242</v>
      </c>
      <c r="U5" s="22" t="s">
        <v>116</v>
      </c>
      <c r="V5" s="52" t="s">
        <v>193</v>
      </c>
      <c r="W5" s="45" t="s">
        <v>200</v>
      </c>
    </row>
    <row r="6" spans="1:23" ht="48" customHeight="1">
      <c r="A6" s="20" t="s">
        <v>5</v>
      </c>
      <c r="B6" s="17" t="s">
        <v>40</v>
      </c>
      <c r="C6" s="20">
        <v>2007</v>
      </c>
      <c r="D6" s="20">
        <v>2012</v>
      </c>
      <c r="E6" s="20">
        <v>22</v>
      </c>
      <c r="F6" s="35">
        <v>6.35454545454546</v>
      </c>
      <c r="G6" s="18">
        <v>0.194272727272727</v>
      </c>
      <c r="H6" s="19">
        <f>500*G6</f>
        <v>97.13636363636351</v>
      </c>
      <c r="I6" s="20">
        <v>3</v>
      </c>
      <c r="J6" s="23">
        <f>I6/F6</f>
        <v>0.4721030042918451</v>
      </c>
      <c r="K6" s="24" t="s">
        <v>117</v>
      </c>
      <c r="L6" s="12" t="s">
        <v>202</v>
      </c>
      <c r="M6" s="28">
        <v>5.455161581363826</v>
      </c>
      <c r="N6" s="31">
        <f>I6*0.3</f>
        <v>0.8999999999999999</v>
      </c>
      <c r="O6" s="31">
        <f>12*0.3</f>
        <v>3.5999999999999996</v>
      </c>
      <c r="P6" s="48">
        <f>M6/SQRT(E6)</f>
        <v>1.1630443569823723</v>
      </c>
      <c r="Q6" s="48">
        <f>_xlfn.T.INV(0.975,E6)</f>
        <v>2.073873067904025</v>
      </c>
      <c r="R6" s="49">
        <f>F6-P6*Q6</f>
        <v>3.9425390858219633</v>
      </c>
      <c r="S6" s="50">
        <f>F6+P6*Q6</f>
        <v>8.766551823268957</v>
      </c>
      <c r="T6" s="51">
        <f>J6</f>
        <v>0.4721030042918451</v>
      </c>
      <c r="U6" s="24" t="s">
        <v>117</v>
      </c>
      <c r="V6" s="52" t="s">
        <v>195</v>
      </c>
      <c r="W6" s="45" t="s">
        <v>199</v>
      </c>
    </row>
    <row r="7" spans="1:23" ht="48" customHeight="1">
      <c r="A7" s="20" t="s">
        <v>6</v>
      </c>
      <c r="B7" s="17" t="s">
        <v>41</v>
      </c>
      <c r="C7" s="20">
        <v>2007</v>
      </c>
      <c r="D7" s="20">
        <v>2012</v>
      </c>
      <c r="E7" s="20">
        <v>6</v>
      </c>
      <c r="F7" s="35">
        <v>4.42</v>
      </c>
      <c r="G7" s="18">
        <v>0.150666666666667</v>
      </c>
      <c r="H7" s="19">
        <f>500*G7</f>
        <v>75.3333333333335</v>
      </c>
      <c r="I7" s="20">
        <v>3</v>
      </c>
      <c r="J7" s="21">
        <f>I7/F7</f>
        <v>0.6787330316742082</v>
      </c>
      <c r="K7" s="22" t="s">
        <v>116</v>
      </c>
      <c r="L7" s="12" t="s">
        <v>211</v>
      </c>
      <c r="M7" s="28">
        <v>1.6974215740351617</v>
      </c>
      <c r="N7" s="31">
        <f>I7*0.3</f>
        <v>0.8999999999999999</v>
      </c>
      <c r="O7" s="31">
        <f>12*0.3</f>
        <v>3.5999999999999996</v>
      </c>
      <c r="P7" s="48">
        <f>M7/SQRT(E7)</f>
        <v>0.6929694557963343</v>
      </c>
      <c r="Q7" s="48">
        <f>_xlfn.T.INV(0.975,E7)</f>
        <v>2.446911851144969</v>
      </c>
      <c r="R7" s="49">
        <f>F7-P7*Q7</f>
        <v>2.7243648261304703</v>
      </c>
      <c r="S7" s="50">
        <f>F7+P7*Q7</f>
        <v>6.11563517386953</v>
      </c>
      <c r="T7" s="51">
        <f>J7</f>
        <v>0.6787330316742082</v>
      </c>
      <c r="U7" s="22" t="s">
        <v>116</v>
      </c>
      <c r="V7" s="52" t="s">
        <v>193</v>
      </c>
      <c r="W7" s="45" t="s">
        <v>200</v>
      </c>
    </row>
    <row r="8" spans="1:23" ht="60">
      <c r="A8" s="27" t="s">
        <v>129</v>
      </c>
      <c r="B8" s="27" t="s">
        <v>130</v>
      </c>
      <c r="C8" s="28">
        <v>1983</v>
      </c>
      <c r="D8" s="28">
        <v>2002</v>
      </c>
      <c r="E8" s="28">
        <v>30</v>
      </c>
      <c r="F8" s="36">
        <v>2.1259999999999994</v>
      </c>
      <c r="G8" s="29">
        <v>0.05266666666666668</v>
      </c>
      <c r="H8" s="30">
        <v>26.33333333333334</v>
      </c>
      <c r="I8" s="31">
        <v>2.5</v>
      </c>
      <c r="J8" s="21">
        <f>I8/F8</f>
        <v>1.1759172154280342</v>
      </c>
      <c r="K8" s="22" t="s">
        <v>116</v>
      </c>
      <c r="L8" s="12" t="s">
        <v>351</v>
      </c>
      <c r="M8" s="28">
        <v>1.468887920890472</v>
      </c>
      <c r="N8" s="31">
        <f>I8*0.3</f>
        <v>0.75</v>
      </c>
      <c r="O8" s="31">
        <f>12*0.3</f>
        <v>3.5999999999999996</v>
      </c>
      <c r="P8" s="48">
        <f>M8/SQRT(E8)</f>
        <v>0.2681810162395251</v>
      </c>
      <c r="Q8" s="48">
        <f>_xlfn.T.INV(0.975,E8)</f>
        <v>2.0422724563012378</v>
      </c>
      <c r="R8" s="49">
        <f>F8-P8*Q8</f>
        <v>1.5783012972311423</v>
      </c>
      <c r="S8" s="50">
        <f>F8+P8*Q8</f>
        <v>2.6736987027688564</v>
      </c>
      <c r="T8" s="51">
        <f>J8</f>
        <v>1.1759172154280342</v>
      </c>
      <c r="U8" s="22" t="s">
        <v>116</v>
      </c>
      <c r="V8" s="52" t="s">
        <v>194</v>
      </c>
      <c r="W8" s="45" t="s">
        <v>199</v>
      </c>
    </row>
    <row r="9" spans="1:23" ht="48" customHeight="1">
      <c r="A9" s="20" t="s">
        <v>7</v>
      </c>
      <c r="B9" s="17" t="s">
        <v>42</v>
      </c>
      <c r="C9" s="20">
        <v>2007</v>
      </c>
      <c r="D9" s="20">
        <v>2011</v>
      </c>
      <c r="E9" s="20">
        <v>5</v>
      </c>
      <c r="F9" s="35">
        <v>4.576</v>
      </c>
      <c r="G9" s="18">
        <v>0.1394</v>
      </c>
      <c r="H9" s="19">
        <f>500*G9</f>
        <v>69.7</v>
      </c>
      <c r="I9" s="20">
        <v>3</v>
      </c>
      <c r="J9" s="21">
        <f>I9/F9</f>
        <v>0.6555944055944056</v>
      </c>
      <c r="K9" s="22" t="s">
        <v>116</v>
      </c>
      <c r="L9" s="12" t="s">
        <v>212</v>
      </c>
      <c r="M9" s="28">
        <v>2.775667487290219</v>
      </c>
      <c r="N9" s="31">
        <f>I9*0.3</f>
        <v>0.8999999999999999</v>
      </c>
      <c r="O9" s="31">
        <f>12*0.3</f>
        <v>3.5999999999999996</v>
      </c>
      <c r="P9" s="48">
        <f>M9/SQRT(E9)</f>
        <v>1.2413162369033928</v>
      </c>
      <c r="Q9" s="48">
        <f>_xlfn.T.INV(0.975,E9)</f>
        <v>2.570581835636315</v>
      </c>
      <c r="R9" s="49">
        <f>F9-P9*Q9</f>
        <v>1.3850950291357131</v>
      </c>
      <c r="S9" s="50">
        <f>F9+P9*Q9</f>
        <v>7.766904970864286</v>
      </c>
      <c r="T9" s="51">
        <f>J9</f>
        <v>0.6555944055944056</v>
      </c>
      <c r="U9" s="22" t="s">
        <v>116</v>
      </c>
      <c r="V9" s="52" t="s">
        <v>193</v>
      </c>
      <c r="W9" s="45" t="s">
        <v>200</v>
      </c>
    </row>
    <row r="10" spans="1:23" ht="60">
      <c r="A10" s="27" t="s">
        <v>131</v>
      </c>
      <c r="B10" s="27" t="s">
        <v>132</v>
      </c>
      <c r="C10" s="28">
        <v>1987</v>
      </c>
      <c r="D10" s="28">
        <v>2002</v>
      </c>
      <c r="E10" s="28">
        <v>8</v>
      </c>
      <c r="F10" s="36">
        <v>3.3875</v>
      </c>
      <c r="G10" s="29">
        <v>0.085</v>
      </c>
      <c r="H10" s="30">
        <v>42.5</v>
      </c>
      <c r="I10" s="31">
        <v>3</v>
      </c>
      <c r="J10" s="21">
        <f>I10/F10</f>
        <v>0.8856088560885609</v>
      </c>
      <c r="K10" s="22" t="s">
        <v>116</v>
      </c>
      <c r="L10" s="12" t="s">
        <v>372</v>
      </c>
      <c r="M10" s="28">
        <v>1.6982659223034369</v>
      </c>
      <c r="N10" s="31">
        <f>I10*0.3</f>
        <v>0.8999999999999999</v>
      </c>
      <c r="O10" s="31">
        <f>12*0.3</f>
        <v>3.5999999999999996</v>
      </c>
      <c r="P10" s="48">
        <f>M10/SQRT(E10)</f>
        <v>0.6004276749593933</v>
      </c>
      <c r="Q10" s="48">
        <f>_xlfn.T.INV(0.975,E10)</f>
        <v>2.3060041352041662</v>
      </c>
      <c r="R10" s="49">
        <f>F10-P10*Q10</f>
        <v>2.002911298652616</v>
      </c>
      <c r="S10" s="50">
        <f>F10+P10*Q10</f>
        <v>4.772088701347384</v>
      </c>
      <c r="T10" s="51">
        <f>J10</f>
        <v>0.8856088560885609</v>
      </c>
      <c r="U10" s="22" t="s">
        <v>116</v>
      </c>
      <c r="V10" s="52" t="s">
        <v>193</v>
      </c>
      <c r="W10" s="45" t="s">
        <v>200</v>
      </c>
    </row>
    <row r="11" spans="1:23" ht="60" customHeight="1">
      <c r="A11" s="27" t="s">
        <v>133</v>
      </c>
      <c r="B11" s="27" t="s">
        <v>134</v>
      </c>
      <c r="C11" s="28">
        <v>1986</v>
      </c>
      <c r="D11" s="28">
        <v>2002</v>
      </c>
      <c r="E11" s="28">
        <v>15</v>
      </c>
      <c r="F11" s="36">
        <v>3.14</v>
      </c>
      <c r="G11" s="29">
        <v>0.06933333333333333</v>
      </c>
      <c r="H11" s="30">
        <v>34.666666666666664</v>
      </c>
      <c r="I11" s="31">
        <v>3</v>
      </c>
      <c r="J11" s="21">
        <f>I11/F11</f>
        <v>0.9554140127388535</v>
      </c>
      <c r="K11" s="22" t="s">
        <v>116</v>
      </c>
      <c r="L11" s="12" t="s">
        <v>371</v>
      </c>
      <c r="M11" s="28">
        <v>1.191031965506024</v>
      </c>
      <c r="N11" s="31">
        <f>I11*0.3</f>
        <v>0.8999999999999999</v>
      </c>
      <c r="O11" s="31">
        <f>12*0.3</f>
        <v>3.5999999999999996</v>
      </c>
      <c r="P11" s="48">
        <f>M11/SQRT(E11)</f>
        <v>0.3075231311470345</v>
      </c>
      <c r="Q11" s="48">
        <f>_xlfn.T.INV(0.975,E11)</f>
        <v>2.131449545559774</v>
      </c>
      <c r="R11" s="49">
        <f>F11-P11*Q11</f>
        <v>2.4845299618675347</v>
      </c>
      <c r="S11" s="50">
        <f>F11+P11*Q11</f>
        <v>3.7954700381324655</v>
      </c>
      <c r="T11" s="51">
        <f>J11</f>
        <v>0.9554140127388535</v>
      </c>
      <c r="U11" s="22" t="s">
        <v>116</v>
      </c>
      <c r="V11" s="52" t="s">
        <v>193</v>
      </c>
      <c r="W11" s="45" t="s">
        <v>200</v>
      </c>
    </row>
    <row r="12" spans="1:23" ht="48" customHeight="1">
      <c r="A12" s="20" t="s">
        <v>8</v>
      </c>
      <c r="B12" s="17" t="s">
        <v>43</v>
      </c>
      <c r="C12" s="20">
        <v>2007</v>
      </c>
      <c r="D12" s="20">
        <v>2012</v>
      </c>
      <c r="E12" s="20">
        <v>5</v>
      </c>
      <c r="F12" s="35">
        <v>76.034</v>
      </c>
      <c r="G12" s="18">
        <v>0.1618</v>
      </c>
      <c r="H12" s="19">
        <f>500*G12</f>
        <v>80.9</v>
      </c>
      <c r="I12" s="20">
        <v>3</v>
      </c>
      <c r="J12" s="42">
        <f>I12/F12</f>
        <v>0.03945603282741931</v>
      </c>
      <c r="K12" s="25" t="s">
        <v>118</v>
      </c>
      <c r="L12" s="12" t="s">
        <v>203</v>
      </c>
      <c r="M12" s="28">
        <v>30.593258734564355</v>
      </c>
      <c r="N12" s="31">
        <f>I12*0.3</f>
        <v>0.8999999999999999</v>
      </c>
      <c r="O12" s="31">
        <f>12*0.3</f>
        <v>3.5999999999999996</v>
      </c>
      <c r="P12" s="48">
        <f>M12/SQRT(E12)</f>
        <v>13.681721236745018</v>
      </c>
      <c r="Q12" s="48">
        <f>_xlfn.T.INV(0.975,E12)</f>
        <v>2.570581835636315</v>
      </c>
      <c r="R12" s="49">
        <f>F12-P12*Q12</f>
        <v>40.864015908583646</v>
      </c>
      <c r="S12" s="50">
        <f>F12+P12*Q12</f>
        <v>111.20398409141637</v>
      </c>
      <c r="T12" s="51">
        <f>J12</f>
        <v>0.03945603282741931</v>
      </c>
      <c r="U12" s="25" t="s">
        <v>118</v>
      </c>
      <c r="V12" s="52" t="s">
        <v>192</v>
      </c>
      <c r="W12" s="45" t="s">
        <v>199</v>
      </c>
    </row>
    <row r="13" spans="1:23" ht="48" customHeight="1">
      <c r="A13" s="20" t="s">
        <v>9</v>
      </c>
      <c r="B13" s="17" t="s">
        <v>44</v>
      </c>
      <c r="C13" s="20">
        <v>2007</v>
      </c>
      <c r="D13" s="20">
        <v>2012</v>
      </c>
      <c r="E13" s="20">
        <v>6</v>
      </c>
      <c r="F13" s="35">
        <v>67.5533333333333</v>
      </c>
      <c r="G13" s="18">
        <v>0.0655</v>
      </c>
      <c r="H13" s="19">
        <f>500*G13</f>
        <v>32.75</v>
      </c>
      <c r="I13" s="20">
        <v>3</v>
      </c>
      <c r="J13" s="42">
        <f>I13/F13</f>
        <v>0.04440935557090696</v>
      </c>
      <c r="K13" s="25" t="s">
        <v>118</v>
      </c>
      <c r="L13" s="12" t="s">
        <v>204</v>
      </c>
      <c r="M13" s="28">
        <v>25.450698746137924</v>
      </c>
      <c r="N13" s="31">
        <f>I13*0.3</f>
        <v>0.8999999999999999</v>
      </c>
      <c r="O13" s="31">
        <f>12*0.3</f>
        <v>3.5999999999999996</v>
      </c>
      <c r="P13" s="48">
        <f>M13/SQRT(E13)</f>
        <v>10.39020425422159</v>
      </c>
      <c r="Q13" s="48">
        <f>_xlfn.T.INV(0.975,E13)</f>
        <v>2.446911851144969</v>
      </c>
      <c r="R13" s="49">
        <f>F13-P13*Q13</f>
        <v>42.12941940786162</v>
      </c>
      <c r="S13" s="50">
        <f>F13+P13*Q13</f>
        <v>92.97724725880498</v>
      </c>
      <c r="T13" s="51">
        <f>J13</f>
        <v>0.04440935557090696</v>
      </c>
      <c r="U13" s="25" t="s">
        <v>118</v>
      </c>
      <c r="V13" s="52" t="s">
        <v>192</v>
      </c>
      <c r="W13" s="45" t="s">
        <v>199</v>
      </c>
    </row>
    <row r="14" spans="1:23" ht="48" customHeight="1">
      <c r="A14" s="20" t="s">
        <v>10</v>
      </c>
      <c r="B14" s="17" t="s">
        <v>45</v>
      </c>
      <c r="C14" s="20">
        <v>2007</v>
      </c>
      <c r="D14" s="20">
        <v>2012</v>
      </c>
      <c r="E14" s="20">
        <v>6</v>
      </c>
      <c r="F14" s="35">
        <v>21.1783333333333</v>
      </c>
      <c r="G14" s="18">
        <v>0.0476666666666667</v>
      </c>
      <c r="H14" s="19">
        <f>500*G14</f>
        <v>23.83333333333335</v>
      </c>
      <c r="I14" s="20">
        <v>2.5</v>
      </c>
      <c r="J14" s="42">
        <f>I14/F14</f>
        <v>0.11804517195246733</v>
      </c>
      <c r="K14" s="25" t="s">
        <v>118</v>
      </c>
      <c r="L14" s="12" t="s">
        <v>205</v>
      </c>
      <c r="M14" s="28">
        <v>13.085501009386947</v>
      </c>
      <c r="N14" s="31">
        <f>I14*0.3</f>
        <v>0.75</v>
      </c>
      <c r="O14" s="31">
        <f>12*0.3</f>
        <v>3.5999999999999996</v>
      </c>
      <c r="P14" s="48">
        <f>M14/SQRT(E14)</f>
        <v>5.342133416945376</v>
      </c>
      <c r="Q14" s="48">
        <f>_xlfn.T.INV(0.975,E14)</f>
        <v>2.446911851144969</v>
      </c>
      <c r="R14" s="49">
        <f>F14-P14*Q14</f>
        <v>8.106603765012093</v>
      </c>
      <c r="S14" s="50">
        <f>F14+P14*Q14</f>
        <v>34.2500629016545</v>
      </c>
      <c r="T14" s="51">
        <f>J14</f>
        <v>0.11804517195246733</v>
      </c>
      <c r="U14" s="25" t="s">
        <v>118</v>
      </c>
      <c r="V14" s="52" t="s">
        <v>192</v>
      </c>
      <c r="W14" s="45" t="s">
        <v>199</v>
      </c>
    </row>
    <row r="15" spans="1:23" ht="48" customHeight="1">
      <c r="A15" s="20" t="s">
        <v>11</v>
      </c>
      <c r="B15" s="17" t="s">
        <v>46</v>
      </c>
      <c r="C15" s="20">
        <v>2007</v>
      </c>
      <c r="D15" s="20">
        <v>2012</v>
      </c>
      <c r="E15" s="20">
        <v>6</v>
      </c>
      <c r="F15" s="35">
        <v>30.23</v>
      </c>
      <c r="G15" s="18">
        <v>0.0458333333333333</v>
      </c>
      <c r="H15" s="19">
        <f>500*G15</f>
        <v>22.91666666666665</v>
      </c>
      <c r="I15" s="20">
        <v>2.5</v>
      </c>
      <c r="J15" s="42">
        <f>I15/F15</f>
        <v>0.08269930532583526</v>
      </c>
      <c r="K15" s="25" t="s">
        <v>118</v>
      </c>
      <c r="L15" s="12" t="s">
        <v>206</v>
      </c>
      <c r="M15" s="28">
        <v>18.835757484104537</v>
      </c>
      <c r="N15" s="31">
        <f>I15*0.3</f>
        <v>0.75</v>
      </c>
      <c r="O15" s="31">
        <f>12*0.3</f>
        <v>3.5999999999999996</v>
      </c>
      <c r="P15" s="48">
        <f>M15/SQRT(E15)</f>
        <v>7.689665792477592</v>
      </c>
      <c r="Q15" s="48">
        <f>_xlfn.T.INV(0.975,E15)</f>
        <v>2.446911851144969</v>
      </c>
      <c r="R15" s="49">
        <f>F15-P15*Q15</f>
        <v>11.414065641042512</v>
      </c>
      <c r="S15" s="50">
        <f>F15+P15*Q15</f>
        <v>49.04593435895749</v>
      </c>
      <c r="T15" s="51">
        <f>J15</f>
        <v>0.08269930532583526</v>
      </c>
      <c r="U15" s="25" t="s">
        <v>118</v>
      </c>
      <c r="V15" s="52" t="s">
        <v>192</v>
      </c>
      <c r="W15" s="45" t="s">
        <v>199</v>
      </c>
    </row>
    <row r="16" spans="1:23" ht="60">
      <c r="A16" s="27" t="s">
        <v>135</v>
      </c>
      <c r="B16" s="27" t="s">
        <v>136</v>
      </c>
      <c r="C16" s="28">
        <v>1983</v>
      </c>
      <c r="D16" s="28">
        <v>2002</v>
      </c>
      <c r="E16" s="28">
        <v>15</v>
      </c>
      <c r="F16" s="36">
        <v>3.3059999999999996</v>
      </c>
      <c r="G16" s="29">
        <v>0.15</v>
      </c>
      <c r="H16" s="30">
        <v>75</v>
      </c>
      <c r="I16" s="31">
        <v>3</v>
      </c>
      <c r="J16" s="21">
        <f>I16/F16</f>
        <v>0.9074410163339384</v>
      </c>
      <c r="K16" s="22" t="s">
        <v>116</v>
      </c>
      <c r="L16" s="12" t="s">
        <v>362</v>
      </c>
      <c r="M16" s="28">
        <v>1.6848391190683047</v>
      </c>
      <c r="N16" s="31">
        <f>I16*0.3</f>
        <v>0.8999999999999999</v>
      </c>
      <c r="O16" s="31">
        <f>12*0.3</f>
        <v>3.5999999999999996</v>
      </c>
      <c r="P16" s="48">
        <f>M16/SQRT(E16)</f>
        <v>0.4350235899460213</v>
      </c>
      <c r="Q16" s="48">
        <f>_xlfn.T.INV(0.975,E16)</f>
        <v>2.131449545559774</v>
      </c>
      <c r="R16" s="49">
        <f>F16-P16*Q16</f>
        <v>2.3787691669017708</v>
      </c>
      <c r="S16" s="50">
        <f>F16+P16*Q16</f>
        <v>4.2332308330982285</v>
      </c>
      <c r="T16" s="51">
        <f>J16</f>
        <v>0.9074410163339384</v>
      </c>
      <c r="U16" s="22" t="s">
        <v>116</v>
      </c>
      <c r="V16" s="52" t="s">
        <v>193</v>
      </c>
      <c r="W16" s="45" t="s">
        <v>200</v>
      </c>
    </row>
    <row r="17" spans="1:23" ht="60">
      <c r="A17" s="27" t="s">
        <v>137</v>
      </c>
      <c r="B17" s="27" t="s">
        <v>138</v>
      </c>
      <c r="C17" s="28">
        <v>1986</v>
      </c>
      <c r="D17" s="28">
        <v>2001</v>
      </c>
      <c r="E17" s="28">
        <v>15</v>
      </c>
      <c r="F17" s="36">
        <v>3.5866666666666664</v>
      </c>
      <c r="G17" s="29">
        <v>0.0792</v>
      </c>
      <c r="H17" s="30">
        <v>39.6</v>
      </c>
      <c r="I17" s="31">
        <v>3</v>
      </c>
      <c r="J17" s="21">
        <f>I17/F17</f>
        <v>0.8364312267657993</v>
      </c>
      <c r="K17" s="22" t="s">
        <v>116</v>
      </c>
      <c r="L17" s="12" t="s">
        <v>370</v>
      </c>
      <c r="M17" s="28">
        <v>2.5043153232161566</v>
      </c>
      <c r="N17" s="31">
        <f>I17*0.3</f>
        <v>0.8999999999999999</v>
      </c>
      <c r="O17" s="31">
        <f>12*0.3</f>
        <v>3.5999999999999996</v>
      </c>
      <c r="P17" s="48">
        <f>M17/SQRT(E17)</f>
        <v>0.6466114360312145</v>
      </c>
      <c r="Q17" s="48">
        <f>_xlfn.T.INV(0.975,E17)</f>
        <v>2.131449545559774</v>
      </c>
      <c r="R17" s="49">
        <f>F17-P17*Q17</f>
        <v>2.2084470151841815</v>
      </c>
      <c r="S17" s="50">
        <f>F17+P17*Q17</f>
        <v>4.964886318149151</v>
      </c>
      <c r="T17" s="51">
        <f>J17</f>
        <v>0.8364312267657993</v>
      </c>
      <c r="U17" s="22" t="s">
        <v>116</v>
      </c>
      <c r="V17" s="52" t="s">
        <v>193</v>
      </c>
      <c r="W17" s="45" t="s">
        <v>200</v>
      </c>
    </row>
    <row r="18" spans="1:23" ht="60">
      <c r="A18" s="27" t="s">
        <v>374</v>
      </c>
      <c r="B18" s="27" t="s">
        <v>375</v>
      </c>
      <c r="C18" s="28">
        <v>1986</v>
      </c>
      <c r="D18" s="28">
        <v>2002</v>
      </c>
      <c r="E18" s="28">
        <v>16</v>
      </c>
      <c r="F18" s="36">
        <v>3.66125</v>
      </c>
      <c r="G18" s="29">
        <v>0.11549999999999999</v>
      </c>
      <c r="H18" s="30">
        <v>57.74999999999999</v>
      </c>
      <c r="I18" s="31">
        <v>3</v>
      </c>
      <c r="J18" s="21">
        <v>0.8193922840559918</v>
      </c>
      <c r="K18" s="22" t="s">
        <v>116</v>
      </c>
      <c r="L18" s="12" t="s">
        <v>369</v>
      </c>
      <c r="M18" s="53">
        <v>2.3302213771800018</v>
      </c>
      <c r="N18" s="31">
        <v>0.8999999999999999</v>
      </c>
      <c r="O18" s="31">
        <v>3.5999999999999996</v>
      </c>
      <c r="P18" s="48">
        <v>0.5825553442950004</v>
      </c>
      <c r="Q18" s="48">
        <v>2.119905299221255</v>
      </c>
      <c r="R18" s="49">
        <v>2.426287838539366</v>
      </c>
      <c r="S18" s="50">
        <v>4.8962121614606335</v>
      </c>
      <c r="T18" s="51">
        <v>0.8193922840559918</v>
      </c>
      <c r="U18" s="22" t="s">
        <v>116</v>
      </c>
      <c r="V18" s="52" t="s">
        <v>193</v>
      </c>
      <c r="W18" s="45" t="s">
        <v>200</v>
      </c>
    </row>
    <row r="19" spans="1:23" ht="45">
      <c r="A19" s="20" t="s">
        <v>12</v>
      </c>
      <c r="B19" s="17" t="s">
        <v>47</v>
      </c>
      <c r="C19" s="20">
        <v>2007</v>
      </c>
      <c r="D19" s="20">
        <v>2012</v>
      </c>
      <c r="E19" s="20">
        <v>24</v>
      </c>
      <c r="F19" s="35">
        <v>2.825</v>
      </c>
      <c r="G19" s="18">
        <v>0.0861666666666667</v>
      </c>
      <c r="H19" s="19">
        <f>500*G19</f>
        <v>43.08333333333335</v>
      </c>
      <c r="I19" s="20">
        <v>3</v>
      </c>
      <c r="J19" s="21">
        <f>I19/F19</f>
        <v>1.0619469026548671</v>
      </c>
      <c r="K19" s="22" t="s">
        <v>116</v>
      </c>
      <c r="L19" s="12" t="s">
        <v>227</v>
      </c>
      <c r="M19" s="28">
        <v>1.3221359530172625</v>
      </c>
      <c r="N19" s="31">
        <f>I19*0.3</f>
        <v>0.8999999999999999</v>
      </c>
      <c r="O19" s="31">
        <f>12*0.3</f>
        <v>3.5999999999999996</v>
      </c>
      <c r="P19" s="48">
        <f>M19/SQRT(E19)</f>
        <v>0.26987987129005386</v>
      </c>
      <c r="Q19" s="48">
        <f>_xlfn.T.INV(0.975,E19)</f>
        <v>2.0638985616280254</v>
      </c>
      <c r="R19" s="49">
        <f>F19-P19*Q19</f>
        <v>2.2679953218321014</v>
      </c>
      <c r="S19" s="50">
        <f>F19+P19*Q19</f>
        <v>3.382004678167899</v>
      </c>
      <c r="T19" s="51">
        <f>J19</f>
        <v>1.0619469026548671</v>
      </c>
      <c r="U19" s="22" t="s">
        <v>116</v>
      </c>
      <c r="V19" s="52" t="s">
        <v>194</v>
      </c>
      <c r="W19" s="45" t="s">
        <v>199</v>
      </c>
    </row>
    <row r="20" spans="1:23" ht="48" customHeight="1">
      <c r="A20" s="20" t="s">
        <v>13</v>
      </c>
      <c r="B20" s="17" t="s">
        <v>48</v>
      </c>
      <c r="C20" s="20">
        <v>2007</v>
      </c>
      <c r="D20" s="20">
        <v>2011</v>
      </c>
      <c r="E20" s="20">
        <v>5</v>
      </c>
      <c r="F20" s="35">
        <v>2.17</v>
      </c>
      <c r="G20" s="18">
        <v>0.151666666666667</v>
      </c>
      <c r="H20" s="19">
        <f>500*G20</f>
        <v>75.8333333333335</v>
      </c>
      <c r="I20" s="20">
        <v>3</v>
      </c>
      <c r="J20" s="21">
        <f>I20/F20</f>
        <v>1.3824884792626728</v>
      </c>
      <c r="K20" s="22" t="s">
        <v>116</v>
      </c>
      <c r="L20" s="12" t="s">
        <v>119</v>
      </c>
      <c r="M20" s="28">
        <v>1.0509519494249013</v>
      </c>
      <c r="N20" s="31">
        <f>I20*0.3</f>
        <v>0.8999999999999999</v>
      </c>
      <c r="O20" s="31">
        <f>12*0.3</f>
        <v>3.5999999999999996</v>
      </c>
      <c r="P20" s="48">
        <f>M20/SQRT(E20)</f>
        <v>0.47000000000000003</v>
      </c>
      <c r="Q20" s="48">
        <f>_xlfn.T.INV(0.975,E20)</f>
        <v>2.570581835636315</v>
      </c>
      <c r="R20" s="49">
        <f>F20-P20*Q20</f>
        <v>0.9618265372509318</v>
      </c>
      <c r="S20" s="50">
        <f>F20+P20*Q20</f>
        <v>3.378173462749068</v>
      </c>
      <c r="T20" s="51">
        <f>J20</f>
        <v>1.3824884792626728</v>
      </c>
      <c r="U20" s="22" t="s">
        <v>116</v>
      </c>
      <c r="V20" s="52" t="s">
        <v>194</v>
      </c>
      <c r="W20" s="45" t="s">
        <v>199</v>
      </c>
    </row>
    <row r="21" spans="1:23" ht="45">
      <c r="A21" s="20" t="s">
        <v>14</v>
      </c>
      <c r="B21" s="17" t="s">
        <v>49</v>
      </c>
      <c r="C21" s="20">
        <v>2007</v>
      </c>
      <c r="D21" s="20">
        <v>2012</v>
      </c>
      <c r="E21" s="20">
        <v>6</v>
      </c>
      <c r="F21" s="35">
        <v>15.5833333333333</v>
      </c>
      <c r="G21" s="18">
        <v>0.0881666666666667</v>
      </c>
      <c r="H21" s="19">
        <f>500*G21</f>
        <v>44.08333333333335</v>
      </c>
      <c r="I21" s="20">
        <v>3</v>
      </c>
      <c r="J21" s="42">
        <f>I21/F21</f>
        <v>0.19251336898395763</v>
      </c>
      <c r="K21" s="25" t="s">
        <v>118</v>
      </c>
      <c r="L21" s="12" t="s">
        <v>228</v>
      </c>
      <c r="M21" s="28">
        <v>11.053400683349297</v>
      </c>
      <c r="N21" s="31">
        <f>I21*0.3</f>
        <v>0.8999999999999999</v>
      </c>
      <c r="O21" s="31">
        <f>12*0.3</f>
        <v>3.5999999999999996</v>
      </c>
      <c r="P21" s="48">
        <f>M21/SQRT(E21)</f>
        <v>4.512531932789446</v>
      </c>
      <c r="Q21" s="48">
        <f>_xlfn.T.INV(0.975,E21)</f>
        <v>2.446911851144969</v>
      </c>
      <c r="R21" s="49">
        <f>F21-P21*Q21</f>
        <v>4.541565468320693</v>
      </c>
      <c r="S21" s="50">
        <f>F21+P21*Q21</f>
        <v>26.62510119834591</v>
      </c>
      <c r="T21" s="51">
        <f>J21</f>
        <v>0.19251336898395763</v>
      </c>
      <c r="U21" s="25" t="s">
        <v>118</v>
      </c>
      <c r="V21" s="52" t="s">
        <v>192</v>
      </c>
      <c r="W21" s="45" t="s">
        <v>199</v>
      </c>
    </row>
    <row r="22" spans="1:23" ht="45">
      <c r="A22" s="27" t="s">
        <v>139</v>
      </c>
      <c r="B22" s="27" t="s">
        <v>140</v>
      </c>
      <c r="C22" s="28">
        <v>1999</v>
      </c>
      <c r="D22" s="28">
        <v>1999</v>
      </c>
      <c r="E22" s="28">
        <v>1</v>
      </c>
      <c r="F22" s="36">
        <v>5.7</v>
      </c>
      <c r="G22" s="29">
        <v>0.22</v>
      </c>
      <c r="H22" s="30">
        <v>110</v>
      </c>
      <c r="I22" s="31">
        <v>3</v>
      </c>
      <c r="J22" s="21">
        <f>I22/F22</f>
        <v>0.5263157894736842</v>
      </c>
      <c r="K22" s="22" t="s">
        <v>116</v>
      </c>
      <c r="L22" s="12" t="s">
        <v>361</v>
      </c>
      <c r="M22" s="53"/>
      <c r="N22" s="31">
        <f>I22*0.3</f>
        <v>0.8999999999999999</v>
      </c>
      <c r="O22" s="31">
        <f>12*0.3</f>
        <v>3.5999999999999996</v>
      </c>
      <c r="P22" s="48">
        <f>M22/SQRT(E22)</f>
        <v>0</v>
      </c>
      <c r="Q22" s="48">
        <f>_xlfn.T.INV(0.975,E22)</f>
        <v>12.706204736174694</v>
      </c>
      <c r="R22" s="49">
        <f>F22-P22*Q22</f>
        <v>5.7</v>
      </c>
      <c r="S22" s="50">
        <f>F22+P22*Q22</f>
        <v>5.7</v>
      </c>
      <c r="T22" s="51">
        <f>J22</f>
        <v>0.5263157894736842</v>
      </c>
      <c r="U22" s="22" t="s">
        <v>116</v>
      </c>
      <c r="V22" s="52" t="s">
        <v>194</v>
      </c>
      <c r="W22" s="45" t="s">
        <v>224</v>
      </c>
    </row>
    <row r="23" spans="1:23" ht="60">
      <c r="A23" s="27" t="s">
        <v>141</v>
      </c>
      <c r="B23" s="27" t="s">
        <v>142</v>
      </c>
      <c r="C23" s="28">
        <v>1986</v>
      </c>
      <c r="D23" s="28">
        <v>2002</v>
      </c>
      <c r="E23" s="28">
        <v>15</v>
      </c>
      <c r="F23" s="36">
        <v>2.967333333333334</v>
      </c>
      <c r="G23" s="29">
        <v>0.08786666666666668</v>
      </c>
      <c r="H23" s="30">
        <v>43.93333333333334</v>
      </c>
      <c r="I23" s="31">
        <v>3</v>
      </c>
      <c r="J23" s="21">
        <f>I23/F23</f>
        <v>1.0110087620759378</v>
      </c>
      <c r="K23" s="22" t="s">
        <v>116</v>
      </c>
      <c r="L23" s="12" t="s">
        <v>357</v>
      </c>
      <c r="M23" s="28">
        <v>0.961586981925983</v>
      </c>
      <c r="N23" s="31">
        <f>I23*0.3</f>
        <v>0.8999999999999999</v>
      </c>
      <c r="O23" s="31">
        <f>12*0.3</f>
        <v>3.5999999999999996</v>
      </c>
      <c r="P23" s="48">
        <f>M23/SQRT(E23)</f>
        <v>0.24828069112861229</v>
      </c>
      <c r="Q23" s="48">
        <f>_xlfn.T.INV(0.975,E23)</f>
        <v>2.131449545559774</v>
      </c>
      <c r="R23" s="49">
        <f>F23-P23*Q23</f>
        <v>2.4381355670559866</v>
      </c>
      <c r="S23" s="50">
        <f>F23+P23*Q23</f>
        <v>3.496531099610681</v>
      </c>
      <c r="T23" s="51">
        <f>J23</f>
        <v>1.0110087620759378</v>
      </c>
      <c r="U23" s="22" t="s">
        <v>116</v>
      </c>
      <c r="V23" s="52" t="s">
        <v>194</v>
      </c>
      <c r="W23" s="45" t="s">
        <v>199</v>
      </c>
    </row>
    <row r="24" spans="1:23" ht="45">
      <c r="A24" s="20" t="s">
        <v>15</v>
      </c>
      <c r="B24" s="17" t="s">
        <v>50</v>
      </c>
      <c r="C24" s="20">
        <v>2007</v>
      </c>
      <c r="D24" s="20">
        <v>2011</v>
      </c>
      <c r="E24" s="20">
        <v>5</v>
      </c>
      <c r="F24" s="35">
        <v>2.92</v>
      </c>
      <c r="G24" s="18">
        <v>0.0472</v>
      </c>
      <c r="H24" s="19">
        <f>500*G24</f>
        <v>23.599999999999998</v>
      </c>
      <c r="I24" s="20">
        <v>2.5</v>
      </c>
      <c r="J24" s="21">
        <f>I24/F24</f>
        <v>0.8561643835616438</v>
      </c>
      <c r="K24" s="22" t="s">
        <v>116</v>
      </c>
      <c r="L24" s="12" t="s">
        <v>213</v>
      </c>
      <c r="M24" s="28">
        <v>1.1882760622010349</v>
      </c>
      <c r="N24" s="31">
        <f>I24*0.3</f>
        <v>0.75</v>
      </c>
      <c r="O24" s="31">
        <f>12*0.3</f>
        <v>3.5999999999999996</v>
      </c>
      <c r="P24" s="48">
        <f>M24/SQRT(E24)</f>
        <v>0.5314132102234564</v>
      </c>
      <c r="Q24" s="48">
        <f>_xlfn.T.INV(0.975,E24)</f>
        <v>2.570581835636315</v>
      </c>
      <c r="R24" s="49">
        <f>F24-P24*Q24</f>
        <v>1.5539588545824004</v>
      </c>
      <c r="S24" s="50">
        <f>F24+P24*Q24</f>
        <v>4.2860411454176</v>
      </c>
      <c r="T24" s="51">
        <f>J24</f>
        <v>0.8561643835616438</v>
      </c>
      <c r="U24" s="22" t="s">
        <v>116</v>
      </c>
      <c r="V24" s="52" t="s">
        <v>193</v>
      </c>
      <c r="W24" s="45" t="s">
        <v>200</v>
      </c>
    </row>
    <row r="25" spans="1:23" ht="60">
      <c r="A25" s="27" t="s">
        <v>143</v>
      </c>
      <c r="B25" s="27" t="s">
        <v>144</v>
      </c>
      <c r="C25" s="28">
        <v>1986</v>
      </c>
      <c r="D25" s="28">
        <v>2002</v>
      </c>
      <c r="E25" s="28">
        <v>17</v>
      </c>
      <c r="F25" s="36">
        <v>9.28529411764706</v>
      </c>
      <c r="G25" s="29">
        <v>0.14517647058823532</v>
      </c>
      <c r="H25" s="30">
        <v>72.58823529411767</v>
      </c>
      <c r="I25" s="31">
        <v>3</v>
      </c>
      <c r="J25" s="23">
        <f>I25/F25</f>
        <v>0.3230915426037377</v>
      </c>
      <c r="K25" s="24" t="s">
        <v>117</v>
      </c>
      <c r="L25" s="12" t="s">
        <v>356</v>
      </c>
      <c r="M25" s="28">
        <v>7.377367516302018</v>
      </c>
      <c r="N25" s="31">
        <f>I25*0.3</f>
        <v>0.8999999999999999</v>
      </c>
      <c r="O25" s="31">
        <f>12*0.3</f>
        <v>3.5999999999999996</v>
      </c>
      <c r="P25" s="48">
        <f>M25/SQRT(E25)</f>
        <v>1.7892744416890491</v>
      </c>
      <c r="Q25" s="48">
        <f>_xlfn.T.INV(0.975,E25)</f>
        <v>2.109815577833317</v>
      </c>
      <c r="R25" s="49">
        <f>F25-P25*Q25</f>
        <v>5.5102550275524935</v>
      </c>
      <c r="S25" s="50">
        <f>F25+P25*Q25</f>
        <v>13.060333207741628</v>
      </c>
      <c r="T25" s="51">
        <f>J25</f>
        <v>0.3230915426037377</v>
      </c>
      <c r="U25" s="24" t="s">
        <v>117</v>
      </c>
      <c r="V25" s="52" t="s">
        <v>195</v>
      </c>
      <c r="W25" s="45" t="s">
        <v>199</v>
      </c>
    </row>
    <row r="26" spans="1:23" ht="48" customHeight="1">
      <c r="A26" s="20" t="s">
        <v>16</v>
      </c>
      <c r="B26" s="17" t="s">
        <v>51</v>
      </c>
      <c r="C26" s="20">
        <v>2007</v>
      </c>
      <c r="D26" s="20">
        <v>2012</v>
      </c>
      <c r="E26" s="20">
        <v>6</v>
      </c>
      <c r="F26" s="35">
        <v>7.41666666666667</v>
      </c>
      <c r="G26" s="18">
        <v>0.0991666666666667</v>
      </c>
      <c r="H26" s="19">
        <f>500*G26</f>
        <v>49.58333333333335</v>
      </c>
      <c r="I26" s="20">
        <v>3</v>
      </c>
      <c r="J26" s="23">
        <f>I26/F26</f>
        <v>0.40449438202247173</v>
      </c>
      <c r="K26" s="24" t="s">
        <v>117</v>
      </c>
      <c r="L26" s="12" t="s">
        <v>214</v>
      </c>
      <c r="M26" s="28">
        <v>4.624463932897161</v>
      </c>
      <c r="N26" s="31">
        <f>I26*0.3</f>
        <v>0.8999999999999999</v>
      </c>
      <c r="O26" s="31">
        <f>12*0.3</f>
        <v>3.5999999999999996</v>
      </c>
      <c r="P26" s="48">
        <f>M26/SQRT(E26)</f>
        <v>1.8879294949170586</v>
      </c>
      <c r="Q26" s="48">
        <f>_xlfn.T.INV(0.975,E26)</f>
        <v>2.446911851144969</v>
      </c>
      <c r="R26" s="49">
        <f>F26-P26*Q26</f>
        <v>2.7970696114279834</v>
      </c>
      <c r="S26" s="50">
        <f>F26+P26*Q26</f>
        <v>12.036263721905357</v>
      </c>
      <c r="T26" s="51">
        <f>J26</f>
        <v>0.40449438202247173</v>
      </c>
      <c r="U26" s="24" t="s">
        <v>117</v>
      </c>
      <c r="V26" s="52" t="s">
        <v>193</v>
      </c>
      <c r="W26" s="45" t="s">
        <v>200</v>
      </c>
    </row>
    <row r="27" spans="1:23" ht="48" customHeight="1">
      <c r="A27" s="20" t="s">
        <v>17</v>
      </c>
      <c r="B27" s="17" t="s">
        <v>52</v>
      </c>
      <c r="C27" s="20">
        <v>2007</v>
      </c>
      <c r="D27" s="20">
        <v>2012</v>
      </c>
      <c r="E27" s="20">
        <v>6</v>
      </c>
      <c r="F27" s="35">
        <v>10.4816666666667</v>
      </c>
      <c r="G27" s="18">
        <v>0.13225</v>
      </c>
      <c r="H27" s="19">
        <f>500*G27</f>
        <v>66.125</v>
      </c>
      <c r="I27" s="20">
        <v>3</v>
      </c>
      <c r="J27" s="42">
        <f>I27/F27</f>
        <v>0.28621402448719896</v>
      </c>
      <c r="K27" s="25" t="s">
        <v>118</v>
      </c>
      <c r="L27" s="12" t="s">
        <v>229</v>
      </c>
      <c r="M27" s="28">
        <v>4.177154134894553</v>
      </c>
      <c r="N27" s="31">
        <f>I27*0.3</f>
        <v>0.8999999999999999</v>
      </c>
      <c r="O27" s="31">
        <f>12*0.3</f>
        <v>3.5999999999999996</v>
      </c>
      <c r="P27" s="48">
        <f>M27/SQRT(E27)</f>
        <v>1.705316034574758</v>
      </c>
      <c r="Q27" s="48">
        <f>_xlfn.T.INV(0.975,E27)</f>
        <v>2.446911851144969</v>
      </c>
      <c r="R27" s="49">
        <f>F27-P27*Q27</f>
        <v>6.3089086517181805</v>
      </c>
      <c r="S27" s="50">
        <f>F27+P27*Q27</f>
        <v>14.654424681615218</v>
      </c>
      <c r="T27" s="51">
        <f>J27</f>
        <v>0.28621402448719896</v>
      </c>
      <c r="U27" s="25" t="s">
        <v>118</v>
      </c>
      <c r="V27" s="52" t="s">
        <v>192</v>
      </c>
      <c r="W27" s="45" t="s">
        <v>199</v>
      </c>
    </row>
    <row r="28" spans="1:23" ht="48" customHeight="1">
      <c r="A28" s="20" t="s">
        <v>18</v>
      </c>
      <c r="B28" s="17" t="s">
        <v>53</v>
      </c>
      <c r="C28" s="20">
        <v>2007</v>
      </c>
      <c r="D28" s="20">
        <v>2011</v>
      </c>
      <c r="E28" s="20">
        <v>5</v>
      </c>
      <c r="F28" s="35">
        <v>3.094</v>
      </c>
      <c r="G28" s="18">
        <v>0.0943333333333333</v>
      </c>
      <c r="H28" s="19">
        <f>500*G28</f>
        <v>47.16666666666665</v>
      </c>
      <c r="I28" s="20">
        <v>3</v>
      </c>
      <c r="J28" s="21">
        <f>I28/F28</f>
        <v>0.9696186166774402</v>
      </c>
      <c r="K28" s="22" t="s">
        <v>116</v>
      </c>
      <c r="L28" s="12" t="s">
        <v>215</v>
      </c>
      <c r="M28" s="28">
        <v>1.3629673510396354</v>
      </c>
      <c r="N28" s="31">
        <f>I28*0.3</f>
        <v>0.8999999999999999</v>
      </c>
      <c r="O28" s="31">
        <f>12*0.3</f>
        <v>3.5999999999999996</v>
      </c>
      <c r="P28" s="48">
        <f>M28/SQRT(E28)</f>
        <v>0.6095375296074886</v>
      </c>
      <c r="Q28" s="48">
        <f>_xlfn.T.INV(0.975,E28)</f>
        <v>2.570581835636315</v>
      </c>
      <c r="R28" s="49">
        <f>F28-P28*Q28</f>
        <v>1.527133898252357</v>
      </c>
      <c r="S28" s="50">
        <f>F28+P28*Q28</f>
        <v>4.660866101747643</v>
      </c>
      <c r="T28" s="51">
        <f>J28</f>
        <v>0.9696186166774402</v>
      </c>
      <c r="U28" s="22" t="s">
        <v>116</v>
      </c>
      <c r="V28" s="52" t="s">
        <v>193</v>
      </c>
      <c r="W28" s="45" t="s">
        <v>200</v>
      </c>
    </row>
    <row r="29" spans="1:23" ht="45">
      <c r="A29" s="27" t="s">
        <v>145</v>
      </c>
      <c r="B29" s="27" t="s">
        <v>146</v>
      </c>
      <c r="C29" s="28">
        <v>1983</v>
      </c>
      <c r="D29" s="28">
        <v>2002</v>
      </c>
      <c r="E29" s="28">
        <v>14</v>
      </c>
      <c r="F29" s="36">
        <v>10.25357142857143</v>
      </c>
      <c r="G29" s="29">
        <v>0.12714285714285714</v>
      </c>
      <c r="H29" s="30">
        <v>63.57142857142857</v>
      </c>
      <c r="I29" s="31">
        <v>3</v>
      </c>
      <c r="J29" s="42">
        <f>I29/F29</f>
        <v>0.2925809822361546</v>
      </c>
      <c r="K29" s="25" t="s">
        <v>118</v>
      </c>
      <c r="L29" s="12" t="s">
        <v>348</v>
      </c>
      <c r="M29" s="28">
        <v>6.61061105885292</v>
      </c>
      <c r="N29" s="31">
        <f>I29*0.3</f>
        <v>0.8999999999999999</v>
      </c>
      <c r="O29" s="31">
        <f>12*0.3</f>
        <v>3.5999999999999996</v>
      </c>
      <c r="P29" s="48">
        <f>M29/SQRT(E29)</f>
        <v>1.7667601213890383</v>
      </c>
      <c r="Q29" s="48">
        <f>_xlfn.T.INV(0.975,E29)</f>
        <v>2.1447866879178035</v>
      </c>
      <c r="R29" s="49">
        <f>F29-P29*Q29</f>
        <v>6.464247839472178</v>
      </c>
      <c r="S29" s="50">
        <f>F29+P29*Q29</f>
        <v>14.04289501767068</v>
      </c>
      <c r="T29" s="51">
        <f>J29</f>
        <v>0.2925809822361546</v>
      </c>
      <c r="U29" s="25" t="s">
        <v>118</v>
      </c>
      <c r="V29" s="52" t="s">
        <v>192</v>
      </c>
      <c r="W29" s="45" t="s">
        <v>199</v>
      </c>
    </row>
    <row r="30" spans="1:23" ht="60">
      <c r="A30" s="20" t="s">
        <v>19</v>
      </c>
      <c r="B30" s="17" t="s">
        <v>54</v>
      </c>
      <c r="C30" s="20">
        <v>2007</v>
      </c>
      <c r="D30" s="20">
        <v>2011</v>
      </c>
      <c r="E30" s="20">
        <v>5</v>
      </c>
      <c r="F30" s="35">
        <v>11.91</v>
      </c>
      <c r="G30" s="18">
        <v>0.1518</v>
      </c>
      <c r="H30" s="19">
        <f>500*G30</f>
        <v>75.89999999999999</v>
      </c>
      <c r="I30" s="20">
        <v>3</v>
      </c>
      <c r="J30" s="42">
        <f>I30/F30</f>
        <v>0.2518891687657431</v>
      </c>
      <c r="K30" s="25" t="s">
        <v>118</v>
      </c>
      <c r="L30" s="12" t="s">
        <v>216</v>
      </c>
      <c r="M30" s="28">
        <v>10.001289916805733</v>
      </c>
      <c r="N30" s="31">
        <f>I30*0.3</f>
        <v>0.8999999999999999</v>
      </c>
      <c r="O30" s="31">
        <f>12*0.3</f>
        <v>3.5999999999999996</v>
      </c>
      <c r="P30" s="48">
        <f>M30/SQRT(E30)</f>
        <v>4.472712823332167</v>
      </c>
      <c r="Q30" s="48">
        <f>_xlfn.T.INV(0.975,E30)</f>
        <v>2.570581835636315</v>
      </c>
      <c r="R30" s="49">
        <f>F30-P30*Q30</f>
        <v>0.4125256603247127</v>
      </c>
      <c r="S30" s="50">
        <f>F30+P30*Q30</f>
        <v>23.40747433967529</v>
      </c>
      <c r="T30" s="51">
        <f>J30</f>
        <v>0.2518891687657431</v>
      </c>
      <c r="U30" s="25" t="s">
        <v>118</v>
      </c>
      <c r="V30" s="52" t="s">
        <v>196</v>
      </c>
      <c r="W30" s="45" t="s">
        <v>200</v>
      </c>
    </row>
    <row r="31" spans="1:23" ht="45">
      <c r="A31" s="27" t="s">
        <v>147</v>
      </c>
      <c r="B31" s="27" t="s">
        <v>148</v>
      </c>
      <c r="C31" s="28">
        <v>1983</v>
      </c>
      <c r="D31" s="28">
        <v>2002</v>
      </c>
      <c r="E31" s="28">
        <v>19</v>
      </c>
      <c r="F31" s="36">
        <v>2.0757894736842113</v>
      </c>
      <c r="G31" s="29">
        <v>0.04736842105263159</v>
      </c>
      <c r="H31" s="30">
        <v>23.684210526315795</v>
      </c>
      <c r="I31" s="31">
        <v>2.5</v>
      </c>
      <c r="J31" s="21">
        <f>I31/F31</f>
        <v>1.2043610547667338</v>
      </c>
      <c r="K31" s="22" t="s">
        <v>116</v>
      </c>
      <c r="L31" s="12" t="s">
        <v>353</v>
      </c>
      <c r="M31" s="28">
        <v>0.909598909101475</v>
      </c>
      <c r="N31" s="31">
        <f>I31*0.3</f>
        <v>0.75</v>
      </c>
      <c r="O31" s="31">
        <f>12*0.3</f>
        <v>3.5999999999999996</v>
      </c>
      <c r="P31" s="48">
        <f>M31/SQRT(E31)</f>
        <v>0.20867630125937728</v>
      </c>
      <c r="Q31" s="48">
        <f>_xlfn.T.INV(0.975,E31)</f>
        <v>2.0930240544083087</v>
      </c>
      <c r="R31" s="49">
        <f>F31-P31*Q31</f>
        <v>1.6390249555633798</v>
      </c>
      <c r="S31" s="50">
        <f>F31+P31*Q31</f>
        <v>2.512553991805043</v>
      </c>
      <c r="T31" s="51">
        <f>J31</f>
        <v>1.2043610547667338</v>
      </c>
      <c r="U31" s="22" t="s">
        <v>116</v>
      </c>
      <c r="V31" s="52" t="s">
        <v>194</v>
      </c>
      <c r="W31" s="45" t="s">
        <v>199</v>
      </c>
    </row>
    <row r="32" spans="1:23" ht="60">
      <c r="A32" s="27" t="s">
        <v>149</v>
      </c>
      <c r="B32" s="27" t="s">
        <v>150</v>
      </c>
      <c r="C32" s="28">
        <v>1983</v>
      </c>
      <c r="D32" s="28">
        <v>2002</v>
      </c>
      <c r="E32" s="28">
        <v>14</v>
      </c>
      <c r="F32" s="36">
        <v>17.340714285714284</v>
      </c>
      <c r="G32" s="29">
        <v>0.13142857142857142</v>
      </c>
      <c r="H32" s="30">
        <v>65.71428571428571</v>
      </c>
      <c r="I32" s="31">
        <v>3</v>
      </c>
      <c r="J32" s="42">
        <f>I32/F32</f>
        <v>0.1730032541088273</v>
      </c>
      <c r="K32" s="25" t="s">
        <v>118</v>
      </c>
      <c r="L32" s="12" t="s">
        <v>347</v>
      </c>
      <c r="M32" s="28">
        <v>13.627652015316121</v>
      </c>
      <c r="N32" s="31">
        <f>I32*0.3</f>
        <v>0.8999999999999999</v>
      </c>
      <c r="O32" s="31">
        <f>12*0.3</f>
        <v>3.5999999999999996</v>
      </c>
      <c r="P32" s="48">
        <f>M32/SQRT(E32)</f>
        <v>3.6421432019637394</v>
      </c>
      <c r="Q32" s="48">
        <f>_xlfn.T.INV(0.975,E32)</f>
        <v>2.1447866879178035</v>
      </c>
      <c r="R32" s="49">
        <f>F32-P32*Q32</f>
        <v>9.529094030652132</v>
      </c>
      <c r="S32" s="50">
        <f>F32+P32*Q32</f>
        <v>25.152334540776437</v>
      </c>
      <c r="T32" s="51">
        <f>J32</f>
        <v>0.1730032541088273</v>
      </c>
      <c r="U32" s="25" t="s">
        <v>118</v>
      </c>
      <c r="V32" s="52" t="s">
        <v>192</v>
      </c>
      <c r="W32" s="45" t="s">
        <v>199</v>
      </c>
    </row>
    <row r="33" spans="1:23" ht="53.25" customHeight="1">
      <c r="A33" s="20" t="s">
        <v>20</v>
      </c>
      <c r="B33" s="17" t="s">
        <v>55</v>
      </c>
      <c r="C33" s="20">
        <v>2007</v>
      </c>
      <c r="D33" s="20">
        <v>2012</v>
      </c>
      <c r="E33" s="20">
        <v>6</v>
      </c>
      <c r="F33" s="35">
        <v>4.99166666666667</v>
      </c>
      <c r="G33" s="18">
        <v>0.1435</v>
      </c>
      <c r="H33" s="19">
        <f>500*G33</f>
        <v>71.75</v>
      </c>
      <c r="I33" s="20">
        <v>3</v>
      </c>
      <c r="J33" s="21">
        <f>I33/F33</f>
        <v>0.6010016694490814</v>
      </c>
      <c r="K33" s="22" t="s">
        <v>116</v>
      </c>
      <c r="L33" s="12" t="s">
        <v>217</v>
      </c>
      <c r="M33" s="28">
        <v>1.8821521369609489</v>
      </c>
      <c r="N33" s="31">
        <f>I33*0.3</f>
        <v>0.8999999999999999</v>
      </c>
      <c r="O33" s="31">
        <f>12*0.3</f>
        <v>3.5999999999999996</v>
      </c>
      <c r="P33" s="48">
        <f>M33/SQRT(E33)</f>
        <v>0.768385392307214</v>
      </c>
      <c r="Q33" s="48">
        <f>_xlfn.T.INV(0.975,E33)</f>
        <v>2.446911851144969</v>
      </c>
      <c r="R33" s="49">
        <f>F33-P33*Q33</f>
        <v>3.1114953439834716</v>
      </c>
      <c r="S33" s="50">
        <f>F33+P33*Q33</f>
        <v>6.871837989349868</v>
      </c>
      <c r="T33" s="51">
        <f>J33</f>
        <v>0.6010016694490814</v>
      </c>
      <c r="U33" s="22" t="s">
        <v>116</v>
      </c>
      <c r="V33" s="52" t="s">
        <v>193</v>
      </c>
      <c r="W33" s="45" t="s">
        <v>200</v>
      </c>
    </row>
    <row r="34" spans="1:23" ht="60">
      <c r="A34" s="27" t="s">
        <v>151</v>
      </c>
      <c r="B34" s="27" t="s">
        <v>152</v>
      </c>
      <c r="C34" s="28">
        <v>1986</v>
      </c>
      <c r="D34" s="28">
        <v>2002</v>
      </c>
      <c r="E34" s="28">
        <v>9</v>
      </c>
      <c r="F34" s="36">
        <v>3.311111111111112</v>
      </c>
      <c r="G34" s="29">
        <v>0.05888888888888889</v>
      </c>
      <c r="H34" s="30">
        <v>29.444444444444446</v>
      </c>
      <c r="I34" s="31">
        <v>2.5</v>
      </c>
      <c r="J34" s="21">
        <f>I34/F34</f>
        <v>0.7550335570469797</v>
      </c>
      <c r="K34" s="22" t="s">
        <v>116</v>
      </c>
      <c r="L34" s="12" t="s">
        <v>368</v>
      </c>
      <c r="M34" s="28">
        <v>0.9157571245210752</v>
      </c>
      <c r="N34" s="31">
        <f>I34*0.3</f>
        <v>0.75</v>
      </c>
      <c r="O34" s="31">
        <f>12*0.3</f>
        <v>3.5999999999999996</v>
      </c>
      <c r="P34" s="48">
        <f>M34/SQRT(E34)</f>
        <v>0.3052523748403584</v>
      </c>
      <c r="Q34" s="48">
        <f>_xlfn.T.INV(0.975,E34)</f>
        <v>2.262157162798205</v>
      </c>
      <c r="R34" s="49">
        <f>F34-P34*Q34</f>
        <v>2.6205822649048325</v>
      </c>
      <c r="S34" s="50">
        <f>F34+P34*Q34</f>
        <v>4.001639957317391</v>
      </c>
      <c r="T34" s="51">
        <f>J34</f>
        <v>0.7550335570469797</v>
      </c>
      <c r="U34" s="22" t="s">
        <v>116</v>
      </c>
      <c r="V34" s="52" t="s">
        <v>193</v>
      </c>
      <c r="W34" s="45" t="s">
        <v>200</v>
      </c>
    </row>
    <row r="35" spans="1:23" ht="45">
      <c r="A35" s="27" t="s">
        <v>153</v>
      </c>
      <c r="B35" s="27" t="s">
        <v>154</v>
      </c>
      <c r="C35" s="28">
        <v>1983</v>
      </c>
      <c r="D35" s="28">
        <v>2002</v>
      </c>
      <c r="E35" s="28">
        <v>14</v>
      </c>
      <c r="F35" s="36">
        <v>2.18</v>
      </c>
      <c r="G35" s="29">
        <v>0.07928571428571429</v>
      </c>
      <c r="H35" s="30">
        <v>39.642857142857146</v>
      </c>
      <c r="I35" s="31">
        <v>3</v>
      </c>
      <c r="J35" s="21">
        <f>I35/F35</f>
        <v>1.3761467889908257</v>
      </c>
      <c r="K35" s="22" t="s">
        <v>116</v>
      </c>
      <c r="L35" s="12" t="s">
        <v>354</v>
      </c>
      <c r="M35" s="28">
        <v>1.0412196989773403</v>
      </c>
      <c r="N35" s="31">
        <f>I35*0.3</f>
        <v>0.8999999999999999</v>
      </c>
      <c r="O35" s="31">
        <f>12*0.3</f>
        <v>3.5999999999999996</v>
      </c>
      <c r="P35" s="48">
        <f>M35/SQRT(E35)</f>
        <v>0.2782776698523647</v>
      </c>
      <c r="Q35" s="48">
        <f>_xlfn.T.INV(0.975,E35)</f>
        <v>2.1447866879178035</v>
      </c>
      <c r="R35" s="49">
        <f>F35-P35*Q35</f>
        <v>1.5831537581558628</v>
      </c>
      <c r="S35" s="50">
        <f>F35+P35*Q35</f>
        <v>2.7768462418441375</v>
      </c>
      <c r="T35" s="51">
        <f>J35</f>
        <v>1.3761467889908257</v>
      </c>
      <c r="U35" s="22" t="s">
        <v>116</v>
      </c>
      <c r="V35" s="52" t="s">
        <v>194</v>
      </c>
      <c r="W35" s="45" t="s">
        <v>199</v>
      </c>
    </row>
    <row r="36" spans="1:23" ht="45">
      <c r="A36" s="27" t="s">
        <v>155</v>
      </c>
      <c r="B36" s="27" t="s">
        <v>156</v>
      </c>
      <c r="C36" s="28">
        <v>1986</v>
      </c>
      <c r="D36" s="28">
        <v>2002</v>
      </c>
      <c r="E36" s="28">
        <v>15</v>
      </c>
      <c r="F36" s="36">
        <v>2.965333333333333</v>
      </c>
      <c r="G36" s="29">
        <v>0.0812</v>
      </c>
      <c r="H36" s="30">
        <v>40.599999999999994</v>
      </c>
      <c r="I36" s="31">
        <v>3</v>
      </c>
      <c r="J36" s="21">
        <f>I36/F36</f>
        <v>1.0116906474820144</v>
      </c>
      <c r="K36" s="22" t="s">
        <v>116</v>
      </c>
      <c r="L36" s="12" t="s">
        <v>357</v>
      </c>
      <c r="M36" s="28">
        <v>1.0641218154399612</v>
      </c>
      <c r="N36" s="31">
        <f>I36*0.3</f>
        <v>0.8999999999999999</v>
      </c>
      <c r="O36" s="31">
        <f>12*0.3</f>
        <v>3.5999999999999996</v>
      </c>
      <c r="P36" s="48">
        <f>M36/SQRT(E36)</f>
        <v>0.27475507130233146</v>
      </c>
      <c r="Q36" s="48">
        <f>_xlfn.T.INV(0.975,E36)</f>
        <v>2.131449545559774</v>
      </c>
      <c r="R36" s="49">
        <f>F36-P36*Q36</f>
        <v>2.3797067614657355</v>
      </c>
      <c r="S36" s="50">
        <f>F36+P36*Q36</f>
        <v>3.550959905200931</v>
      </c>
      <c r="T36" s="51">
        <f>J36</f>
        <v>1.0116906474820144</v>
      </c>
      <c r="U36" s="22" t="s">
        <v>116</v>
      </c>
      <c r="V36" s="52" t="s">
        <v>194</v>
      </c>
      <c r="W36" s="45" t="s">
        <v>199</v>
      </c>
    </row>
    <row r="37" spans="1:23" ht="60">
      <c r="A37" s="27" t="s">
        <v>157</v>
      </c>
      <c r="B37" s="27" t="s">
        <v>158</v>
      </c>
      <c r="C37" s="28">
        <v>1984</v>
      </c>
      <c r="D37" s="28">
        <v>2002</v>
      </c>
      <c r="E37" s="28">
        <v>18</v>
      </c>
      <c r="F37" s="36">
        <v>3.286111111111111</v>
      </c>
      <c r="G37" s="29">
        <v>0.07100000000000004</v>
      </c>
      <c r="H37" s="30">
        <v>35.500000000000014</v>
      </c>
      <c r="I37" s="31">
        <v>3</v>
      </c>
      <c r="J37" s="21">
        <f>I37/F37</f>
        <v>0.9129332206255284</v>
      </c>
      <c r="K37" s="22" t="s">
        <v>116</v>
      </c>
      <c r="L37" s="12" t="s">
        <v>366</v>
      </c>
      <c r="M37" s="28">
        <v>1.250506433357815</v>
      </c>
      <c r="N37" s="31">
        <f>I37*0.3</f>
        <v>0.8999999999999999</v>
      </c>
      <c r="O37" s="31">
        <f>12*0.3</f>
        <v>3.5999999999999996</v>
      </c>
      <c r="P37" s="48">
        <f>M37/SQRT(E37)</f>
        <v>0.29474719298157154</v>
      </c>
      <c r="Q37" s="48">
        <f>_xlfn.T.INV(0.975,E37)</f>
        <v>2.100922040241038</v>
      </c>
      <c r="R37" s="49">
        <f>F37-P37*Q37</f>
        <v>2.6668702370769486</v>
      </c>
      <c r="S37" s="50">
        <f>F37+P37*Q37</f>
        <v>3.9053519851452734</v>
      </c>
      <c r="T37" s="51">
        <f>J37</f>
        <v>0.9129332206255284</v>
      </c>
      <c r="U37" s="22" t="s">
        <v>116</v>
      </c>
      <c r="V37" s="52" t="s">
        <v>193</v>
      </c>
      <c r="W37" s="45" t="s">
        <v>200</v>
      </c>
    </row>
    <row r="38" spans="1:23" ht="60">
      <c r="A38" s="27" t="s">
        <v>159</v>
      </c>
      <c r="B38" s="27" t="s">
        <v>160</v>
      </c>
      <c r="C38" s="28">
        <v>1986</v>
      </c>
      <c r="D38" s="28">
        <v>2002</v>
      </c>
      <c r="E38" s="28">
        <v>16</v>
      </c>
      <c r="F38" s="36">
        <v>3.66125</v>
      </c>
      <c r="G38" s="29">
        <v>0.11549999999999999</v>
      </c>
      <c r="H38" s="30">
        <v>57.74999999999999</v>
      </c>
      <c r="I38" s="31">
        <v>3</v>
      </c>
      <c r="J38" s="21">
        <f>I38/F38</f>
        <v>0.8193922840559918</v>
      </c>
      <c r="K38" s="22" t="s">
        <v>116</v>
      </c>
      <c r="L38" s="12" t="s">
        <v>369</v>
      </c>
      <c r="M38" s="28">
        <v>2.3302213771800018</v>
      </c>
      <c r="N38" s="31">
        <f>I38*0.3</f>
        <v>0.8999999999999999</v>
      </c>
      <c r="O38" s="31">
        <f>12*0.3</f>
        <v>3.5999999999999996</v>
      </c>
      <c r="P38" s="48">
        <f>M38/SQRT(E38)</f>
        <v>0.5825553442950004</v>
      </c>
      <c r="Q38" s="48">
        <f>_xlfn.T.INV(0.975,E38)</f>
        <v>2.119905299221255</v>
      </c>
      <c r="R38" s="49">
        <f>F38-P38*Q38</f>
        <v>2.426287838539366</v>
      </c>
      <c r="S38" s="50">
        <f>F38+P38*Q38</f>
        <v>4.8962121614606335</v>
      </c>
      <c r="T38" s="51">
        <f>J38</f>
        <v>0.8193922840559918</v>
      </c>
      <c r="U38" s="22" t="s">
        <v>116</v>
      </c>
      <c r="V38" s="52" t="s">
        <v>193</v>
      </c>
      <c r="W38" s="45" t="s">
        <v>200</v>
      </c>
    </row>
    <row r="39" spans="1:23" ht="48" customHeight="1">
      <c r="A39" s="20" t="s">
        <v>21</v>
      </c>
      <c r="B39" s="17" t="s">
        <v>56</v>
      </c>
      <c r="C39" s="20">
        <v>2007</v>
      </c>
      <c r="D39" s="20">
        <v>2012</v>
      </c>
      <c r="E39" s="20">
        <v>6</v>
      </c>
      <c r="F39" s="35">
        <v>4.51666666666667</v>
      </c>
      <c r="G39" s="18">
        <v>0.0586666666666667</v>
      </c>
      <c r="H39" s="19">
        <f>500*G39</f>
        <v>29.33333333333335</v>
      </c>
      <c r="I39" s="20">
        <v>2.5</v>
      </c>
      <c r="J39" s="21">
        <f>I39/F39</f>
        <v>0.5535055350553502</v>
      </c>
      <c r="K39" s="22" t="s">
        <v>116</v>
      </c>
      <c r="L39" s="12" t="s">
        <v>218</v>
      </c>
      <c r="M39" s="28">
        <v>1.7949001829256905</v>
      </c>
      <c r="N39" s="31">
        <f>I39*0.3</f>
        <v>0.75</v>
      </c>
      <c r="O39" s="31">
        <f>12*0.3</f>
        <v>3.5999999999999996</v>
      </c>
      <c r="P39" s="48">
        <f>M39/SQRT(E39)</f>
        <v>0.7327649312326883</v>
      </c>
      <c r="Q39" s="48">
        <f>_xlfn.T.INV(0.975,E39)</f>
        <v>2.446911851144969</v>
      </c>
      <c r="R39" s="49">
        <f>F39-P39*Q39</f>
        <v>2.723655472329977</v>
      </c>
      <c r="S39" s="50">
        <f>F39+P39*Q39</f>
        <v>6.3096778610033635</v>
      </c>
      <c r="T39" s="51">
        <f>J39</f>
        <v>0.5535055350553502</v>
      </c>
      <c r="U39" s="22" t="s">
        <v>116</v>
      </c>
      <c r="V39" s="52" t="s">
        <v>193</v>
      </c>
      <c r="W39" s="45" t="s">
        <v>200</v>
      </c>
    </row>
    <row r="40" spans="1:23" ht="45">
      <c r="A40" s="27" t="s">
        <v>161</v>
      </c>
      <c r="B40" s="27" t="s">
        <v>162</v>
      </c>
      <c r="C40" s="28">
        <v>1983</v>
      </c>
      <c r="D40" s="28">
        <v>2002</v>
      </c>
      <c r="E40" s="28">
        <v>14</v>
      </c>
      <c r="F40" s="36">
        <v>2.5335714285714284</v>
      </c>
      <c r="G40" s="29">
        <v>0.1444285714285714</v>
      </c>
      <c r="H40" s="30">
        <v>72.21428571428571</v>
      </c>
      <c r="I40" s="31">
        <v>3</v>
      </c>
      <c r="J40" s="21">
        <f>I40/F40</f>
        <v>1.1840992387933467</v>
      </c>
      <c r="K40" s="22" t="s">
        <v>116</v>
      </c>
      <c r="L40" s="12" t="s">
        <v>352</v>
      </c>
      <c r="M40" s="28">
        <v>1.4302748909689578</v>
      </c>
      <c r="N40" s="31">
        <f>I40*0.3</f>
        <v>0.8999999999999999</v>
      </c>
      <c r="O40" s="31">
        <f>12*0.3</f>
        <v>3.5999999999999996</v>
      </c>
      <c r="P40" s="48">
        <f>M40/SQRT(E40)</f>
        <v>0.382257043636521</v>
      </c>
      <c r="Q40" s="48">
        <f>_xlfn.T.INV(0.975,E40)</f>
        <v>2.1447866879178035</v>
      </c>
      <c r="R40" s="49">
        <f>F40-P40*Q40</f>
        <v>1.7137116100170031</v>
      </c>
      <c r="S40" s="50">
        <f>F40+P40*Q40</f>
        <v>3.3534312471258536</v>
      </c>
      <c r="T40" s="51">
        <f>J40</f>
        <v>1.1840992387933467</v>
      </c>
      <c r="U40" s="22" t="s">
        <v>116</v>
      </c>
      <c r="V40" s="52" t="s">
        <v>194</v>
      </c>
      <c r="W40" s="45" t="s">
        <v>199</v>
      </c>
    </row>
    <row r="41" spans="1:23" ht="60">
      <c r="A41" s="27" t="s">
        <v>163</v>
      </c>
      <c r="B41" s="27" t="s">
        <v>164</v>
      </c>
      <c r="C41" s="28">
        <v>1983</v>
      </c>
      <c r="D41" s="28">
        <v>1994</v>
      </c>
      <c r="E41" s="28">
        <v>12</v>
      </c>
      <c r="F41" s="36">
        <v>3.08</v>
      </c>
      <c r="G41" s="29">
        <v>0.09816666666666668</v>
      </c>
      <c r="H41" s="30">
        <v>49.08333333333334</v>
      </c>
      <c r="I41" s="31">
        <v>3</v>
      </c>
      <c r="J41" s="21">
        <f>I41/F41</f>
        <v>0.974025974025974</v>
      </c>
      <c r="K41" s="22" t="s">
        <v>116</v>
      </c>
      <c r="L41" s="12" t="s">
        <v>363</v>
      </c>
      <c r="M41" s="28">
        <v>1.514055361063008</v>
      </c>
      <c r="N41" s="31">
        <f>I41*0.3</f>
        <v>0.8999999999999999</v>
      </c>
      <c r="O41" s="31">
        <f>12*0.3</f>
        <v>3.5999999999999996</v>
      </c>
      <c r="P41" s="48">
        <f>M41/SQRT(E41)</f>
        <v>0.4370701351388619</v>
      </c>
      <c r="Q41" s="48">
        <f>_xlfn.T.INV(0.975,E41)</f>
        <v>2.178812829667228</v>
      </c>
      <c r="R41" s="49">
        <f>F41-P41*Q41</f>
        <v>2.127705982095059</v>
      </c>
      <c r="S41" s="50">
        <f>F41+P41*Q41</f>
        <v>4.032294017904942</v>
      </c>
      <c r="T41" s="51">
        <f>J41</f>
        <v>0.974025974025974</v>
      </c>
      <c r="U41" s="22" t="s">
        <v>116</v>
      </c>
      <c r="V41" s="52" t="s">
        <v>193</v>
      </c>
      <c r="W41" s="45" t="s">
        <v>200</v>
      </c>
    </row>
    <row r="42" spans="1:23" ht="60">
      <c r="A42" s="27" t="s">
        <v>165</v>
      </c>
      <c r="B42" s="27" t="s">
        <v>166</v>
      </c>
      <c r="C42" s="28">
        <v>1989</v>
      </c>
      <c r="D42" s="28">
        <v>2002</v>
      </c>
      <c r="E42" s="28">
        <v>13</v>
      </c>
      <c r="F42" s="36">
        <v>5.325384615384616</v>
      </c>
      <c r="G42" s="29">
        <v>0.11246153846153845</v>
      </c>
      <c r="H42" s="30">
        <v>56.230769230769226</v>
      </c>
      <c r="I42" s="31">
        <v>3</v>
      </c>
      <c r="J42" s="21">
        <f>I42/F42</f>
        <v>0.5633395926621406</v>
      </c>
      <c r="K42" s="22" t="s">
        <v>116</v>
      </c>
      <c r="L42" s="12" t="s">
        <v>373</v>
      </c>
      <c r="M42" s="28">
        <v>3.497262299248312</v>
      </c>
      <c r="N42" s="31">
        <f>I42*0.3</f>
        <v>0.8999999999999999</v>
      </c>
      <c r="O42" s="31">
        <f>12*0.3</f>
        <v>3.5999999999999996</v>
      </c>
      <c r="P42" s="48">
        <f>M42/SQRT(E42)</f>
        <v>0.9699660418220674</v>
      </c>
      <c r="Q42" s="48">
        <f>_xlfn.T.INV(0.975,E42)</f>
        <v>2.1603686564627917</v>
      </c>
      <c r="R42" s="49">
        <f>F42-P42*Q42</f>
        <v>3.229900380798944</v>
      </c>
      <c r="S42" s="50">
        <f>F42+P42*Q42</f>
        <v>7.4208688499702875</v>
      </c>
      <c r="T42" s="51">
        <f>J42</f>
        <v>0.5633395926621406</v>
      </c>
      <c r="U42" s="22" t="s">
        <v>116</v>
      </c>
      <c r="V42" s="52" t="s">
        <v>193</v>
      </c>
      <c r="W42" s="45" t="s">
        <v>200</v>
      </c>
    </row>
    <row r="43" spans="1:23" ht="60">
      <c r="A43" s="27" t="s">
        <v>167</v>
      </c>
      <c r="B43" s="27" t="s">
        <v>168</v>
      </c>
      <c r="C43" s="28">
        <v>1986</v>
      </c>
      <c r="D43" s="28">
        <v>2002</v>
      </c>
      <c r="E43" s="28">
        <v>16</v>
      </c>
      <c r="F43" s="36">
        <v>5.7212499999999995</v>
      </c>
      <c r="G43" s="29">
        <v>0.104625</v>
      </c>
      <c r="H43" s="30">
        <v>52.3125</v>
      </c>
      <c r="I43" s="31">
        <v>3</v>
      </c>
      <c r="J43" s="21">
        <f>I43/F43</f>
        <v>0.5243609351103343</v>
      </c>
      <c r="K43" s="22" t="s">
        <v>116</v>
      </c>
      <c r="L43" s="12" t="s">
        <v>367</v>
      </c>
      <c r="M43" s="28">
        <v>3.422449171767689</v>
      </c>
      <c r="N43" s="31">
        <f>I43*0.3</f>
        <v>0.8999999999999999</v>
      </c>
      <c r="O43" s="31">
        <f>12*0.3</f>
        <v>3.5999999999999996</v>
      </c>
      <c r="P43" s="48">
        <f>M43/SQRT(E43)</f>
        <v>0.8556122929419222</v>
      </c>
      <c r="Q43" s="48">
        <f>_xlfn.T.INV(0.975,E43)</f>
        <v>2.119905299221255</v>
      </c>
      <c r="R43" s="49">
        <f>F43-P43*Q43</f>
        <v>3.9074329661135696</v>
      </c>
      <c r="S43" s="50">
        <f>F43+P43*Q43</f>
        <v>7.535067033886429</v>
      </c>
      <c r="T43" s="51">
        <f>J43</f>
        <v>0.5243609351103343</v>
      </c>
      <c r="U43" s="22" t="s">
        <v>116</v>
      </c>
      <c r="V43" s="52" t="s">
        <v>193</v>
      </c>
      <c r="W43" s="45" t="s">
        <v>200</v>
      </c>
    </row>
    <row r="44" spans="1:23" ht="45">
      <c r="A44" s="27" t="s">
        <v>169</v>
      </c>
      <c r="B44" s="27" t="s">
        <v>170</v>
      </c>
      <c r="C44" s="28">
        <v>1983</v>
      </c>
      <c r="D44" s="28">
        <v>2002</v>
      </c>
      <c r="E44" s="28">
        <v>20</v>
      </c>
      <c r="F44" s="36">
        <v>6.291499999999999</v>
      </c>
      <c r="G44" s="29">
        <v>0.16310000000000002</v>
      </c>
      <c r="H44" s="30">
        <v>81.55000000000001</v>
      </c>
      <c r="I44" s="31">
        <v>3</v>
      </c>
      <c r="J44" s="23">
        <f>I44/F44</f>
        <v>0.47683382341254077</v>
      </c>
      <c r="K44" s="24" t="s">
        <v>117</v>
      </c>
      <c r="L44" s="12" t="s">
        <v>349</v>
      </c>
      <c r="M44" s="28">
        <v>3.404335123277225</v>
      </c>
      <c r="N44" s="31">
        <f>I44*0.3</f>
        <v>0.8999999999999999</v>
      </c>
      <c r="O44" s="31">
        <f>12*0.3</f>
        <v>3.5999999999999996</v>
      </c>
      <c r="P44" s="48">
        <f>M44/SQRT(E44)</f>
        <v>0.7612324753838001</v>
      </c>
      <c r="Q44" s="48">
        <f>_xlfn.T.INV(0.975,E44)</f>
        <v>2.085963447265865</v>
      </c>
      <c r="R44" s="49">
        <f>F44-P44*Q44</f>
        <v>4.703596881477679</v>
      </c>
      <c r="S44" s="50">
        <f>F44+P44*Q44</f>
        <v>7.879403118522319</v>
      </c>
      <c r="T44" s="51">
        <f>J44</f>
        <v>0.47683382341254077</v>
      </c>
      <c r="U44" s="24" t="s">
        <v>117</v>
      </c>
      <c r="V44" s="52" t="s">
        <v>195</v>
      </c>
      <c r="W44" s="45" t="s">
        <v>199</v>
      </c>
    </row>
    <row r="45" spans="1:23" ht="48" customHeight="1">
      <c r="A45" s="20" t="s">
        <v>22</v>
      </c>
      <c r="B45" s="17" t="s">
        <v>57</v>
      </c>
      <c r="C45" s="20">
        <v>2007</v>
      </c>
      <c r="D45" s="20">
        <v>2011</v>
      </c>
      <c r="E45" s="20">
        <v>5</v>
      </c>
      <c r="F45" s="35">
        <v>3.562</v>
      </c>
      <c r="G45" s="18">
        <v>0.1282</v>
      </c>
      <c r="H45" s="19">
        <f>500*G45</f>
        <v>64.10000000000001</v>
      </c>
      <c r="I45" s="20">
        <v>3</v>
      </c>
      <c r="J45" s="21">
        <f>I45/F45</f>
        <v>0.8422234699606963</v>
      </c>
      <c r="K45" s="22" t="s">
        <v>116</v>
      </c>
      <c r="L45" s="12" t="s">
        <v>219</v>
      </c>
      <c r="M45" s="28">
        <v>0.3779153344335177</v>
      </c>
      <c r="N45" s="31">
        <f>I45*0.3</f>
        <v>0.8999999999999999</v>
      </c>
      <c r="O45" s="31">
        <f>12*0.3</f>
        <v>3.5999999999999996</v>
      </c>
      <c r="P45" s="48">
        <f>M45/SQRT(E45)</f>
        <v>0.1690088755065825</v>
      </c>
      <c r="Q45" s="48">
        <f>_xlfn.T.INV(0.975,E45)</f>
        <v>2.570581835636315</v>
      </c>
      <c r="R45" s="49">
        <f>F45-P45*Q45</f>
        <v>3.1275488545614594</v>
      </c>
      <c r="S45" s="50">
        <f>F45+P45*Q45</f>
        <v>3.9964511454385403</v>
      </c>
      <c r="T45" s="51">
        <f>J45</f>
        <v>0.8422234699606963</v>
      </c>
      <c r="U45" s="22" t="s">
        <v>116</v>
      </c>
      <c r="V45" s="52" t="s">
        <v>193</v>
      </c>
      <c r="W45" s="45" t="s">
        <v>200</v>
      </c>
    </row>
    <row r="46" spans="1:23" ht="60">
      <c r="A46" s="20" t="s">
        <v>23</v>
      </c>
      <c r="B46" s="17" t="s">
        <v>58</v>
      </c>
      <c r="C46" s="20">
        <v>2007</v>
      </c>
      <c r="D46" s="20">
        <v>2011</v>
      </c>
      <c r="E46" s="20">
        <v>5</v>
      </c>
      <c r="F46" s="35">
        <v>3.904</v>
      </c>
      <c r="G46" s="18">
        <v>0.0566666666666667</v>
      </c>
      <c r="H46" s="19">
        <f>500*G46</f>
        <v>28.33333333333335</v>
      </c>
      <c r="I46" s="20">
        <v>2.5</v>
      </c>
      <c r="J46" s="21">
        <f>I46/F46</f>
        <v>0.6403688524590164</v>
      </c>
      <c r="K46" s="22" t="s">
        <v>116</v>
      </c>
      <c r="L46" s="12" t="s">
        <v>220</v>
      </c>
      <c r="M46" s="28">
        <v>0.6222780728902471</v>
      </c>
      <c r="N46" s="31">
        <f>I46*0.3</f>
        <v>0.75</v>
      </c>
      <c r="O46" s="31">
        <f>12*0.3</f>
        <v>3.5999999999999996</v>
      </c>
      <c r="P46" s="48">
        <f>M46/SQRT(E46)</f>
        <v>0.2782912143780323</v>
      </c>
      <c r="Q46" s="48">
        <f>_xlfn.T.INV(0.975,E46)</f>
        <v>2.570581835636315</v>
      </c>
      <c r="R46" s="49">
        <f>F46-P46*Q46</f>
        <v>3.1886296593026584</v>
      </c>
      <c r="S46" s="50">
        <f>F46+P46*Q46</f>
        <v>4.619370340697341</v>
      </c>
      <c r="T46" s="51">
        <f>J46</f>
        <v>0.6403688524590164</v>
      </c>
      <c r="U46" s="22" t="s">
        <v>116</v>
      </c>
      <c r="V46" s="52" t="s">
        <v>193</v>
      </c>
      <c r="W46" s="45" t="s">
        <v>200</v>
      </c>
    </row>
    <row r="47" spans="1:23" ht="45">
      <c r="A47" s="20" t="s">
        <v>24</v>
      </c>
      <c r="B47" s="17" t="s">
        <v>59</v>
      </c>
      <c r="C47" s="20">
        <v>2008</v>
      </c>
      <c r="D47" s="20">
        <v>2012</v>
      </c>
      <c r="E47" s="20">
        <v>5</v>
      </c>
      <c r="F47" s="35">
        <v>8.182</v>
      </c>
      <c r="G47" s="18">
        <v>0.1564</v>
      </c>
      <c r="H47" s="19">
        <f>500*G47</f>
        <v>78.2</v>
      </c>
      <c r="I47" s="20">
        <v>3</v>
      </c>
      <c r="J47" s="23">
        <f>I47/F47</f>
        <v>0.36665851869958443</v>
      </c>
      <c r="K47" s="24" t="s">
        <v>117</v>
      </c>
      <c r="L47" s="12" t="s">
        <v>197</v>
      </c>
      <c r="M47" s="28">
        <v>2.8909894499980475</v>
      </c>
      <c r="N47" s="31">
        <f>I47*0.3</f>
        <v>0.8999999999999999</v>
      </c>
      <c r="O47" s="31">
        <f>12*0.3</f>
        <v>3.5999999999999996</v>
      </c>
      <c r="P47" s="48">
        <f>M47/SQRT(E47)</f>
        <v>1.2928897864860727</v>
      </c>
      <c r="Q47" s="48">
        <f>_xlfn.T.INV(0.975,E47)</f>
        <v>2.570581835636315</v>
      </c>
      <c r="R47" s="49">
        <f>F47-P47*Q47</f>
        <v>4.858520999379188</v>
      </c>
      <c r="S47" s="50">
        <f>F47+P47*Q47</f>
        <v>11.505479000620813</v>
      </c>
      <c r="T47" s="51">
        <f>J47</f>
        <v>0.36665851869958443</v>
      </c>
      <c r="U47" s="24" t="s">
        <v>117</v>
      </c>
      <c r="V47" s="52" t="s">
        <v>195</v>
      </c>
      <c r="W47" s="45" t="s">
        <v>199</v>
      </c>
    </row>
    <row r="48" spans="1:23" ht="60">
      <c r="A48" s="27" t="s">
        <v>171</v>
      </c>
      <c r="B48" s="27" t="s">
        <v>172</v>
      </c>
      <c r="C48" s="28">
        <v>1992</v>
      </c>
      <c r="D48" s="28">
        <v>2002</v>
      </c>
      <c r="E48" s="28">
        <v>11</v>
      </c>
      <c r="F48" s="36">
        <v>12.018181818181818</v>
      </c>
      <c r="G48" s="29">
        <v>0.10980000000000001</v>
      </c>
      <c r="H48" s="30">
        <v>54.900000000000006</v>
      </c>
      <c r="I48" s="31">
        <v>3</v>
      </c>
      <c r="J48" s="42">
        <f>I48/F48</f>
        <v>0.24962178517397884</v>
      </c>
      <c r="K48" s="25" t="s">
        <v>118</v>
      </c>
      <c r="L48" s="12" t="s">
        <v>358</v>
      </c>
      <c r="M48" s="28">
        <v>13.00090905912492</v>
      </c>
      <c r="N48" s="31">
        <f>I48*0.3</f>
        <v>0.8999999999999999</v>
      </c>
      <c r="O48" s="31">
        <f>12*0.3</f>
        <v>3.5999999999999996</v>
      </c>
      <c r="P48" s="48">
        <f>M48/SQRT(E48)</f>
        <v>3.9199215711499824</v>
      </c>
      <c r="Q48" s="48">
        <f>_xlfn.T.INV(0.975,E48)</f>
        <v>2.2009851600916384</v>
      </c>
      <c r="R48" s="49">
        <f>F48-P48*Q48</f>
        <v>3.3904926113576064</v>
      </c>
      <c r="S48" s="50">
        <f>F48+P48*Q48</f>
        <v>20.64587102500603</v>
      </c>
      <c r="T48" s="51">
        <f>J48</f>
        <v>0.24962178517397884</v>
      </c>
      <c r="U48" s="25" t="s">
        <v>118</v>
      </c>
      <c r="V48" s="52" t="s">
        <v>192</v>
      </c>
      <c r="W48" s="45" t="s">
        <v>199</v>
      </c>
    </row>
    <row r="49" spans="1:23" ht="45">
      <c r="A49" s="27" t="s">
        <v>173</v>
      </c>
      <c r="B49" s="27" t="s">
        <v>174</v>
      </c>
      <c r="C49" s="28">
        <v>1986</v>
      </c>
      <c r="D49" s="28">
        <v>2002</v>
      </c>
      <c r="E49" s="28">
        <v>16</v>
      </c>
      <c r="F49" s="36">
        <v>8.53</v>
      </c>
      <c r="G49" s="29">
        <v>0.17213333333333333</v>
      </c>
      <c r="H49" s="30">
        <v>86.06666666666666</v>
      </c>
      <c r="I49" s="31">
        <v>3</v>
      </c>
      <c r="J49" s="23">
        <f>I49/F49</f>
        <v>0.3516998827667058</v>
      </c>
      <c r="K49" s="24" t="s">
        <v>117</v>
      </c>
      <c r="L49" s="12" t="s">
        <v>360</v>
      </c>
      <c r="M49" s="28">
        <v>6.139234479965723</v>
      </c>
      <c r="N49" s="31">
        <f>I49*0.3</f>
        <v>0.8999999999999999</v>
      </c>
      <c r="O49" s="31">
        <f>12*0.3</f>
        <v>3.5999999999999996</v>
      </c>
      <c r="P49" s="48">
        <f>M49/SQRT(E49)</f>
        <v>1.5348086199914308</v>
      </c>
      <c r="Q49" s="48">
        <f>_xlfn.T.INV(0.975,E49)</f>
        <v>2.119905299221255</v>
      </c>
      <c r="R49" s="49">
        <f>F49-P49*Q49</f>
        <v>5.276351073189703</v>
      </c>
      <c r="S49" s="50">
        <f>F49+P49*Q49</f>
        <v>11.783648926810296</v>
      </c>
      <c r="T49" s="51">
        <f>J49</f>
        <v>0.3516998827667058</v>
      </c>
      <c r="U49" s="24" t="s">
        <v>117</v>
      </c>
      <c r="V49" s="52" t="s">
        <v>195</v>
      </c>
      <c r="W49" s="45" t="s">
        <v>199</v>
      </c>
    </row>
    <row r="50" spans="1:23" ht="48" customHeight="1">
      <c r="A50" s="20" t="s">
        <v>25</v>
      </c>
      <c r="B50" s="17" t="s">
        <v>60</v>
      </c>
      <c r="C50" s="20">
        <v>2007</v>
      </c>
      <c r="D50" s="20">
        <v>2011</v>
      </c>
      <c r="E50" s="20">
        <v>5</v>
      </c>
      <c r="F50" s="35">
        <v>8.74</v>
      </c>
      <c r="G50" s="18">
        <v>0.1816</v>
      </c>
      <c r="H50" s="19">
        <f>500*G50</f>
        <v>90.80000000000001</v>
      </c>
      <c r="I50" s="20">
        <v>3</v>
      </c>
      <c r="J50" s="23">
        <f>I50/F50</f>
        <v>0.34324942791762014</v>
      </c>
      <c r="K50" s="24" t="s">
        <v>117</v>
      </c>
      <c r="L50" s="12" t="s">
        <v>225</v>
      </c>
      <c r="M50" s="28">
        <v>4.277592780992596</v>
      </c>
      <c r="N50" s="31">
        <f>I50*0.3</f>
        <v>0.8999999999999999</v>
      </c>
      <c r="O50" s="31">
        <f>12*0.3</f>
        <v>3.5999999999999996</v>
      </c>
      <c r="P50" s="48">
        <f>M50/SQRT(E50)</f>
        <v>1.912997647672363</v>
      </c>
      <c r="Q50" s="48">
        <f>_xlfn.T.INV(0.975,E50)</f>
        <v>2.570581835636315</v>
      </c>
      <c r="R50" s="49">
        <f>F50-P50*Q50</f>
        <v>3.822482995278425</v>
      </c>
      <c r="S50" s="50">
        <f>F50+P50*Q50</f>
        <v>13.657517004721576</v>
      </c>
      <c r="T50" s="51">
        <f>J50</f>
        <v>0.34324942791762014</v>
      </c>
      <c r="U50" s="24" t="s">
        <v>117</v>
      </c>
      <c r="V50" s="52" t="s">
        <v>195</v>
      </c>
      <c r="W50" s="45" t="s">
        <v>199</v>
      </c>
    </row>
    <row r="51" spans="1:23" ht="48" customHeight="1">
      <c r="A51" s="20" t="s">
        <v>26</v>
      </c>
      <c r="B51" s="17" t="s">
        <v>61</v>
      </c>
      <c r="C51" s="20">
        <v>2007</v>
      </c>
      <c r="D51" s="20">
        <v>2012</v>
      </c>
      <c r="E51" s="20">
        <v>6</v>
      </c>
      <c r="F51" s="35">
        <v>2.995</v>
      </c>
      <c r="G51" s="18">
        <v>0.092</v>
      </c>
      <c r="H51" s="19">
        <f>500*G51</f>
        <v>46</v>
      </c>
      <c r="I51" s="20">
        <v>3</v>
      </c>
      <c r="J51" s="21">
        <f>I51/F51</f>
        <v>1.001669449081803</v>
      </c>
      <c r="K51" s="22" t="s">
        <v>116</v>
      </c>
      <c r="L51" s="12" t="s">
        <v>221</v>
      </c>
      <c r="M51" s="28">
        <v>0.7871149852467566</v>
      </c>
      <c r="N51" s="31">
        <f>I51*0.3</f>
        <v>0.8999999999999999</v>
      </c>
      <c r="O51" s="31">
        <f>12*0.3</f>
        <v>3.5999999999999996</v>
      </c>
      <c r="P51" s="48">
        <f>M51/SQRT(E51)</f>
        <v>0.32133834712547715</v>
      </c>
      <c r="Q51" s="48">
        <f>_xlfn.T.INV(0.975,E51)</f>
        <v>2.446911851144969</v>
      </c>
      <c r="R51" s="49">
        <f>F51-P51*Q51</f>
        <v>2.2087133901913343</v>
      </c>
      <c r="S51" s="50">
        <f>F51+P51*Q51</f>
        <v>3.781286609808666</v>
      </c>
      <c r="T51" s="51">
        <f>J51</f>
        <v>1.001669449081803</v>
      </c>
      <c r="U51" s="22" t="s">
        <v>116</v>
      </c>
      <c r="V51" s="52" t="s">
        <v>193</v>
      </c>
      <c r="W51" s="45" t="s">
        <v>200</v>
      </c>
    </row>
    <row r="52" spans="1:23" ht="60">
      <c r="A52" s="27" t="s">
        <v>175</v>
      </c>
      <c r="B52" s="27" t="s">
        <v>176</v>
      </c>
      <c r="C52" s="28">
        <v>1983</v>
      </c>
      <c r="D52" s="28">
        <v>2002</v>
      </c>
      <c r="E52" s="28">
        <v>18</v>
      </c>
      <c r="F52" s="36">
        <v>2.8211111111111107</v>
      </c>
      <c r="G52" s="29">
        <v>0.07600000000000001</v>
      </c>
      <c r="H52" s="30">
        <v>38.00000000000001</v>
      </c>
      <c r="I52" s="31">
        <v>3</v>
      </c>
      <c r="J52" s="21">
        <f>I52/F52</f>
        <v>1.0634107916502562</v>
      </c>
      <c r="K52" s="22" t="s">
        <v>116</v>
      </c>
      <c r="L52" s="12" t="s">
        <v>350</v>
      </c>
      <c r="M52" s="28">
        <v>1.3301918874795247</v>
      </c>
      <c r="N52" s="31">
        <f>I52*0.3</f>
        <v>0.8999999999999999</v>
      </c>
      <c r="O52" s="31">
        <f>12*0.3</f>
        <v>3.5999999999999996</v>
      </c>
      <c r="P52" s="48">
        <f>M52/SQRT(E52)</f>
        <v>0.31352923463870164</v>
      </c>
      <c r="Q52" s="48">
        <f>_xlfn.T.INV(0.975,E52)</f>
        <v>2.100922040241038</v>
      </c>
      <c r="R52" s="49">
        <f>F52-P52*Q52</f>
        <v>2.1624106317987586</v>
      </c>
      <c r="S52" s="50">
        <f>F52+P52*Q52</f>
        <v>3.4798115904234628</v>
      </c>
      <c r="T52" s="51">
        <f>J52</f>
        <v>1.0634107916502562</v>
      </c>
      <c r="U52" s="22" t="s">
        <v>116</v>
      </c>
      <c r="V52" s="52" t="s">
        <v>194</v>
      </c>
      <c r="W52" s="45" t="s">
        <v>199</v>
      </c>
    </row>
    <row r="53" spans="1:23" ht="48" customHeight="1">
      <c r="A53" s="20" t="s">
        <v>27</v>
      </c>
      <c r="B53" s="17" t="s">
        <v>62</v>
      </c>
      <c r="C53" s="20">
        <v>2007</v>
      </c>
      <c r="D53" s="20">
        <v>2012</v>
      </c>
      <c r="E53" s="20">
        <v>6</v>
      </c>
      <c r="F53" s="35">
        <v>3.105</v>
      </c>
      <c r="G53" s="18">
        <v>0.1775</v>
      </c>
      <c r="H53" s="19">
        <f>500*G53</f>
        <v>88.75</v>
      </c>
      <c r="I53" s="20">
        <v>3</v>
      </c>
      <c r="J53" s="21">
        <f>I53/F53</f>
        <v>0.966183574879227</v>
      </c>
      <c r="K53" s="22" t="s">
        <v>116</v>
      </c>
      <c r="L53" s="12" t="s">
        <v>222</v>
      </c>
      <c r="M53" s="28">
        <v>1.045710284925993</v>
      </c>
      <c r="N53" s="31">
        <f>I53*0.3</f>
        <v>0.8999999999999999</v>
      </c>
      <c r="O53" s="31">
        <f>12*0.3</f>
        <v>3.5999999999999996</v>
      </c>
      <c r="P53" s="48">
        <f>M53/SQRT(E53)</f>
        <v>0.4269094361415158</v>
      </c>
      <c r="Q53" s="48">
        <f>_xlfn.T.INV(0.975,E53)</f>
        <v>2.446911851144969</v>
      </c>
      <c r="R53" s="49">
        <f>F53-P53*Q53</f>
        <v>2.060390241339709</v>
      </c>
      <c r="S53" s="50">
        <f>F53+P53*Q53</f>
        <v>4.149609758660291</v>
      </c>
      <c r="T53" s="51">
        <f>J53</f>
        <v>0.966183574879227</v>
      </c>
      <c r="U53" s="22" t="s">
        <v>116</v>
      </c>
      <c r="V53" s="31" t="s">
        <v>193</v>
      </c>
      <c r="W53" s="45" t="s">
        <v>200</v>
      </c>
    </row>
    <row r="54" spans="1:23" ht="60">
      <c r="A54" s="27" t="s">
        <v>177</v>
      </c>
      <c r="B54" s="27" t="s">
        <v>178</v>
      </c>
      <c r="C54" s="28">
        <v>1983</v>
      </c>
      <c r="D54" s="28">
        <v>1985</v>
      </c>
      <c r="E54" s="28">
        <v>3</v>
      </c>
      <c r="F54" s="36">
        <v>2.83</v>
      </c>
      <c r="G54" s="29">
        <v>0.12</v>
      </c>
      <c r="H54" s="30">
        <v>60</v>
      </c>
      <c r="I54" s="31">
        <v>3</v>
      </c>
      <c r="J54" s="21">
        <f>I54/F54</f>
        <v>1.0600706713780919</v>
      </c>
      <c r="K54" s="22" t="s">
        <v>116</v>
      </c>
      <c r="L54" s="12" t="s">
        <v>364</v>
      </c>
      <c r="M54" s="28">
        <v>2.5577138229285934</v>
      </c>
      <c r="N54" s="31">
        <f>I54*0.3</f>
        <v>0.8999999999999999</v>
      </c>
      <c r="O54" s="31">
        <f>12*0.3</f>
        <v>3.5999999999999996</v>
      </c>
      <c r="P54" s="48">
        <f>M54/SQRT(E54)</f>
        <v>1.4766967641778503</v>
      </c>
      <c r="Q54" s="48">
        <f>_xlfn.T.INV(0.975,E54)</f>
        <v>3.1824463052837078</v>
      </c>
      <c r="R54" s="49">
        <f>F54-P54*Q54</f>
        <v>-1.8695081611822069</v>
      </c>
      <c r="S54" s="50">
        <f>F54+P54*Q54</f>
        <v>7.529508161182207</v>
      </c>
      <c r="T54" s="51">
        <f>J54</f>
        <v>1.0600706713780919</v>
      </c>
      <c r="U54" s="22" t="s">
        <v>116</v>
      </c>
      <c r="V54" s="52" t="s">
        <v>193</v>
      </c>
      <c r="W54" s="45" t="s">
        <v>200</v>
      </c>
    </row>
    <row r="55" spans="1:23" ht="48" customHeight="1">
      <c r="A55" s="20" t="s">
        <v>28</v>
      </c>
      <c r="B55" s="17" t="s">
        <v>63</v>
      </c>
      <c r="C55" s="20">
        <v>2007</v>
      </c>
      <c r="D55" s="20">
        <v>2012</v>
      </c>
      <c r="E55" s="20">
        <v>7</v>
      </c>
      <c r="F55" s="35">
        <v>19.17</v>
      </c>
      <c r="G55" s="18">
        <v>0.211</v>
      </c>
      <c r="H55" s="19">
        <f>500*G55</f>
        <v>105.5</v>
      </c>
      <c r="I55" s="20">
        <v>3</v>
      </c>
      <c r="J55" s="42">
        <f>I55/F55</f>
        <v>0.15649452269170577</v>
      </c>
      <c r="K55" s="25" t="s">
        <v>118</v>
      </c>
      <c r="L55" s="12" t="s">
        <v>226</v>
      </c>
      <c r="M55" s="28">
        <v>10.7799291615146</v>
      </c>
      <c r="N55" s="31">
        <f>I55*0.3</f>
        <v>0.8999999999999999</v>
      </c>
      <c r="O55" s="31">
        <f>12*0.3</f>
        <v>3.5999999999999996</v>
      </c>
      <c r="P55" s="48">
        <f>M55/SQRT(E55)</f>
        <v>4.074430244608666</v>
      </c>
      <c r="Q55" s="48">
        <f>_xlfn.T.INV(0.975,E55)</f>
        <v>2.364624251592785</v>
      </c>
      <c r="R55" s="49">
        <f>F55-P55*Q55</f>
        <v>9.535503432175227</v>
      </c>
      <c r="S55" s="50">
        <f>F55+P55*Q55</f>
        <v>28.804496567824778</v>
      </c>
      <c r="T55" s="51">
        <f>J55</f>
        <v>0.15649452269170577</v>
      </c>
      <c r="U55" s="25" t="s">
        <v>118</v>
      </c>
      <c r="V55" s="52" t="s">
        <v>192</v>
      </c>
      <c r="W55" s="45" t="s">
        <v>199</v>
      </c>
    </row>
    <row r="56" spans="1:23" ht="48" customHeight="1">
      <c r="A56" s="20" t="s">
        <v>29</v>
      </c>
      <c r="B56" s="17" t="s">
        <v>64</v>
      </c>
      <c r="C56" s="20">
        <v>2007</v>
      </c>
      <c r="D56" s="20">
        <v>2011</v>
      </c>
      <c r="E56" s="20">
        <v>5</v>
      </c>
      <c r="F56" s="35">
        <v>5.68</v>
      </c>
      <c r="G56" s="18">
        <v>0.0788</v>
      </c>
      <c r="H56" s="19">
        <f>500*G56</f>
        <v>39.4</v>
      </c>
      <c r="I56" s="20">
        <v>3</v>
      </c>
      <c r="J56" s="21">
        <f>I56/F56</f>
        <v>0.5281690140845071</v>
      </c>
      <c r="K56" s="22" t="s">
        <v>116</v>
      </c>
      <c r="L56" s="12" t="s">
        <v>223</v>
      </c>
      <c r="M56" s="28">
        <v>3.5955597617060975</v>
      </c>
      <c r="N56" s="31">
        <f>I56*0.3</f>
        <v>0.8999999999999999</v>
      </c>
      <c r="O56" s="31">
        <f>12*0.3</f>
        <v>3.5999999999999996</v>
      </c>
      <c r="P56" s="48">
        <f>M56/SQRT(E56)</f>
        <v>1.6079832088675559</v>
      </c>
      <c r="Q56" s="48">
        <f>_xlfn.T.INV(0.975,E56)</f>
        <v>2.570581835636315</v>
      </c>
      <c r="R56" s="49">
        <f>F56-P56*Q56</f>
        <v>1.5465475712768662</v>
      </c>
      <c r="S56" s="50">
        <f>F56+P56*Q56</f>
        <v>9.813452428723133</v>
      </c>
      <c r="T56" s="51">
        <f>J56</f>
        <v>0.5281690140845071</v>
      </c>
      <c r="U56" s="22" t="s">
        <v>116</v>
      </c>
      <c r="V56" s="52" t="s">
        <v>193</v>
      </c>
      <c r="W56" s="45" t="s">
        <v>200</v>
      </c>
    </row>
    <row r="57" spans="1:23" ht="48" customHeight="1">
      <c r="A57" s="20" t="s">
        <v>30</v>
      </c>
      <c r="B57" s="17" t="s">
        <v>65</v>
      </c>
      <c r="C57" s="20">
        <v>2009</v>
      </c>
      <c r="D57" s="20">
        <v>2012</v>
      </c>
      <c r="E57" s="20">
        <v>4</v>
      </c>
      <c r="F57" s="35">
        <v>10.2</v>
      </c>
      <c r="G57" s="18">
        <v>0.088</v>
      </c>
      <c r="H57" s="19">
        <f>500*G57</f>
        <v>44</v>
      </c>
      <c r="I57" s="20">
        <v>3</v>
      </c>
      <c r="J57" s="42">
        <f>I57/F57</f>
        <v>0.29411764705882354</v>
      </c>
      <c r="K57" s="25" t="s">
        <v>118</v>
      </c>
      <c r="L57" s="12" t="s">
        <v>207</v>
      </c>
      <c r="M57" s="28">
        <v>3.0364452901377996</v>
      </c>
      <c r="N57" s="31">
        <f>I57*0.3</f>
        <v>0.8999999999999999</v>
      </c>
      <c r="O57" s="31">
        <f>12*0.3</f>
        <v>3.5999999999999996</v>
      </c>
      <c r="P57" s="48">
        <f>M57/SQRT(E57)</f>
        <v>1.5182226450688998</v>
      </c>
      <c r="Q57" s="48">
        <f>_xlfn.T.INV(0.975,E57)</f>
        <v>2.776445105197793</v>
      </c>
      <c r="R57" s="49">
        <f>F57-P57*Q57</f>
        <v>5.984738168498006</v>
      </c>
      <c r="S57" s="50">
        <f>F57+P57*Q57</f>
        <v>14.415261831501994</v>
      </c>
      <c r="T57" s="51">
        <f>J57</f>
        <v>0.29411764705882354</v>
      </c>
      <c r="U57" s="25" t="s">
        <v>118</v>
      </c>
      <c r="V57" s="52" t="s">
        <v>192</v>
      </c>
      <c r="W57" s="45" t="s">
        <v>199</v>
      </c>
    </row>
    <row r="58" spans="1:23" ht="48" customHeight="1">
      <c r="A58" s="20" t="s">
        <v>31</v>
      </c>
      <c r="B58" s="41" t="s">
        <v>122</v>
      </c>
      <c r="C58" s="20">
        <v>2007</v>
      </c>
      <c r="D58" s="20">
        <v>2012</v>
      </c>
      <c r="E58" s="20">
        <v>6</v>
      </c>
      <c r="F58" s="35">
        <v>7.5</v>
      </c>
      <c r="G58" s="18">
        <v>0.0645833333333333</v>
      </c>
      <c r="H58" s="19">
        <f>500*G58</f>
        <v>32.29166666666665</v>
      </c>
      <c r="I58" s="20">
        <v>3</v>
      </c>
      <c r="J58" s="23">
        <f>I58/F58</f>
        <v>0.4</v>
      </c>
      <c r="K58" s="24" t="s">
        <v>117</v>
      </c>
      <c r="L58" s="12" t="s">
        <v>198</v>
      </c>
      <c r="M58" s="28">
        <v>2.889290570364982</v>
      </c>
      <c r="N58" s="31">
        <f>I58*0.3</f>
        <v>0.8999999999999999</v>
      </c>
      <c r="O58" s="31">
        <f>12*0.3</f>
        <v>3.5999999999999996</v>
      </c>
      <c r="P58" s="48">
        <f>M58/SQRT(E58)</f>
        <v>1.1795479360048637</v>
      </c>
      <c r="Q58" s="48">
        <f>_xlfn.T.INV(0.975,E58)</f>
        <v>2.446911851144969</v>
      </c>
      <c r="R58" s="49">
        <f>F58-P58*Q58</f>
        <v>4.6137501763961115</v>
      </c>
      <c r="S58" s="50">
        <f>F58+P58*Q58</f>
        <v>10.386249823603888</v>
      </c>
      <c r="T58" s="51">
        <f>J58</f>
        <v>0.4</v>
      </c>
      <c r="U58" s="24" t="s">
        <v>117</v>
      </c>
      <c r="V58" s="52" t="s">
        <v>195</v>
      </c>
      <c r="W58" s="45" t="s">
        <v>199</v>
      </c>
    </row>
    <row r="59" spans="1:23" ht="60">
      <c r="A59" s="27" t="s">
        <v>179</v>
      </c>
      <c r="B59" s="27" t="s">
        <v>180</v>
      </c>
      <c r="C59" s="28">
        <v>1983</v>
      </c>
      <c r="D59" s="28">
        <v>2002</v>
      </c>
      <c r="E59" s="28">
        <v>19</v>
      </c>
      <c r="F59" s="36">
        <v>2.5952631578947365</v>
      </c>
      <c r="G59" s="29">
        <v>0.11536842105263156</v>
      </c>
      <c r="H59" s="30">
        <v>57.68421052631578</v>
      </c>
      <c r="I59" s="31">
        <v>3</v>
      </c>
      <c r="J59" s="21">
        <f>I59/F59</f>
        <v>1.1559521395254513</v>
      </c>
      <c r="K59" s="22" t="s">
        <v>116</v>
      </c>
      <c r="L59" s="12" t="s">
        <v>365</v>
      </c>
      <c r="M59" s="28">
        <v>2.8489595925940963</v>
      </c>
      <c r="N59" s="31">
        <f>I59*0.3</f>
        <v>0.8999999999999999</v>
      </c>
      <c r="O59" s="31">
        <f>12*0.3</f>
        <v>3.5999999999999996</v>
      </c>
      <c r="P59" s="48">
        <f>M59/SQRT(E59)</f>
        <v>0.6535961557025511</v>
      </c>
      <c r="Q59" s="48">
        <f>_xlfn.T.INV(0.975,E59)</f>
        <v>2.0930240544083087</v>
      </c>
      <c r="R59" s="49">
        <f>F59-P59*Q59</f>
        <v>1.2272706821404986</v>
      </c>
      <c r="S59" s="50">
        <f>F59+P59*Q59</f>
        <v>3.9632556336489744</v>
      </c>
      <c r="T59" s="51">
        <f>J59</f>
        <v>1.1559521395254513</v>
      </c>
      <c r="U59" s="22" t="s">
        <v>116</v>
      </c>
      <c r="V59" s="52" t="s">
        <v>193</v>
      </c>
      <c r="W59" s="45" t="s">
        <v>200</v>
      </c>
    </row>
    <row r="60" spans="1:23" ht="48" customHeight="1">
      <c r="A60" s="20" t="s">
        <v>32</v>
      </c>
      <c r="B60" s="17" t="s">
        <v>66</v>
      </c>
      <c r="C60" s="20">
        <v>2007</v>
      </c>
      <c r="D60" s="20">
        <v>2011</v>
      </c>
      <c r="E60" s="20">
        <v>5</v>
      </c>
      <c r="F60" s="35">
        <v>5.168</v>
      </c>
      <c r="G60" s="18">
        <v>0.1344</v>
      </c>
      <c r="H60" s="19">
        <f>500*G60</f>
        <v>67.2</v>
      </c>
      <c r="I60" s="20">
        <v>3</v>
      </c>
      <c r="J60" s="21">
        <f>I60/F60</f>
        <v>0.5804953560371516</v>
      </c>
      <c r="K60" s="22" t="s">
        <v>116</v>
      </c>
      <c r="L60" s="12" t="s">
        <v>208</v>
      </c>
      <c r="M60" s="28">
        <v>1.3504332638083247</v>
      </c>
      <c r="N60" s="31">
        <f>I60*0.3</f>
        <v>0.8999999999999999</v>
      </c>
      <c r="O60" s="31">
        <f>12*0.3</f>
        <v>3.5999999999999996</v>
      </c>
      <c r="P60" s="48">
        <f>M60/SQRT(E60)</f>
        <v>0.6039321153904641</v>
      </c>
      <c r="Q60" s="48">
        <f>_xlfn.T.INV(0.975,E60)</f>
        <v>2.570581835636315</v>
      </c>
      <c r="R60" s="49">
        <f>F60-P60*Q60</f>
        <v>3.6155430742198584</v>
      </c>
      <c r="S60" s="50">
        <f>F60+P60*Q60</f>
        <v>6.720456925780142</v>
      </c>
      <c r="T60" s="51">
        <f>J60</f>
        <v>0.5804953560371516</v>
      </c>
      <c r="U60" s="22" t="s">
        <v>116</v>
      </c>
      <c r="V60" s="52" t="s">
        <v>194</v>
      </c>
      <c r="W60" s="45" t="s">
        <v>199</v>
      </c>
    </row>
    <row r="61" spans="1:23" ht="48" customHeight="1">
      <c r="A61" s="27" t="s">
        <v>181</v>
      </c>
      <c r="B61" s="27" t="s">
        <v>182</v>
      </c>
      <c r="C61" s="28">
        <v>1983</v>
      </c>
      <c r="D61" s="28">
        <v>1985</v>
      </c>
      <c r="E61" s="28">
        <v>3</v>
      </c>
      <c r="F61" s="36">
        <v>1.45</v>
      </c>
      <c r="G61" s="29">
        <v>0.10666666666666667</v>
      </c>
      <c r="H61" s="30">
        <v>53.333333333333336</v>
      </c>
      <c r="I61" s="31">
        <v>3</v>
      </c>
      <c r="J61" s="21">
        <f>I61/F61</f>
        <v>2.0689655172413794</v>
      </c>
      <c r="K61" s="22" t="s">
        <v>116</v>
      </c>
      <c r="L61" s="12" t="s">
        <v>359</v>
      </c>
      <c r="M61" s="28">
        <v>1.0148891565092222</v>
      </c>
      <c r="N61" s="31">
        <f>I61*0.3</f>
        <v>0.8999999999999999</v>
      </c>
      <c r="O61" s="31">
        <f>12*0.3</f>
        <v>3.5999999999999996</v>
      </c>
      <c r="P61" s="48">
        <f>M61/SQRT(E61)</f>
        <v>0.5859465277082317</v>
      </c>
      <c r="Q61" s="48">
        <f>_xlfn.T.INV(0.975,E61)</f>
        <v>3.1824463052837078</v>
      </c>
      <c r="R61" s="49">
        <f>F61-P61*Q61</f>
        <v>-0.41474336219887986</v>
      </c>
      <c r="S61" s="50">
        <f>F61+P61*Q61</f>
        <v>3.3147433621988798</v>
      </c>
      <c r="T61" s="51">
        <f>J61</f>
        <v>2.0689655172413794</v>
      </c>
      <c r="U61" s="22" t="s">
        <v>116</v>
      </c>
      <c r="V61" s="52" t="s">
        <v>194</v>
      </c>
      <c r="W61" s="45" t="s">
        <v>199</v>
      </c>
    </row>
    <row r="62" spans="1:23" ht="48" customHeight="1">
      <c r="A62" s="20" t="s">
        <v>33</v>
      </c>
      <c r="B62" s="17" t="s">
        <v>67</v>
      </c>
      <c r="C62" s="20">
        <v>2007</v>
      </c>
      <c r="D62" s="20">
        <v>2011</v>
      </c>
      <c r="E62" s="20">
        <v>5</v>
      </c>
      <c r="F62" s="35">
        <v>1.87</v>
      </c>
      <c r="G62" s="18">
        <v>0.0296</v>
      </c>
      <c r="H62" s="19">
        <f>500*G62</f>
        <v>14.8</v>
      </c>
      <c r="I62" s="20">
        <v>2.5</v>
      </c>
      <c r="J62" s="21">
        <f>I62/F62</f>
        <v>1.3368983957219251</v>
      </c>
      <c r="K62" s="22" t="s">
        <v>116</v>
      </c>
      <c r="L62" s="12" t="s">
        <v>120</v>
      </c>
      <c r="M62" s="28">
        <v>0.567274184147313</v>
      </c>
      <c r="N62" s="31">
        <f>I62*0.3</f>
        <v>0.75</v>
      </c>
      <c r="O62" s="31">
        <f>12*0.3</f>
        <v>3.5999999999999996</v>
      </c>
      <c r="P62" s="48">
        <f>M62/SQRT(E62)</f>
        <v>0.2536927275268251</v>
      </c>
      <c r="Q62" s="48">
        <f>_xlfn.T.INV(0.975,E62)</f>
        <v>2.570581835636315</v>
      </c>
      <c r="R62" s="49">
        <f>F62-P62*Q62</f>
        <v>1.2178620827865105</v>
      </c>
      <c r="S62" s="50">
        <f>F62+P62*Q62</f>
        <v>2.52213791721349</v>
      </c>
      <c r="T62" s="51">
        <f>J62</f>
        <v>1.3368983957219251</v>
      </c>
      <c r="U62" s="22" t="s">
        <v>116</v>
      </c>
      <c r="V62" s="52" t="s">
        <v>194</v>
      </c>
      <c r="W62" s="45" t="s">
        <v>199</v>
      </c>
    </row>
  </sheetData>
  <sheetProtection/>
  <printOptions/>
  <pageMargins left="0.7" right="0.7" top="0.75" bottom="0.75" header="0.3" footer="0.3"/>
  <pageSetup fitToHeight="0" fitToWidth="0"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258"/>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27.00390625" style="2" bestFit="1" customWidth="1"/>
    <col min="2" max="2" width="37.421875" style="2" bestFit="1" customWidth="1"/>
    <col min="3" max="3" width="18.57421875" style="2" bestFit="1" customWidth="1"/>
    <col min="4" max="16384" width="9.140625" style="2" customWidth="1"/>
  </cols>
  <sheetData>
    <row r="1" spans="1:9" ht="15">
      <c r="A1" s="3" t="s">
        <v>80</v>
      </c>
      <c r="B1" s="3" t="s">
        <v>81</v>
      </c>
      <c r="C1" s="3" t="s">
        <v>113</v>
      </c>
      <c r="D1" s="3" t="s">
        <v>114</v>
      </c>
      <c r="E1" s="3" t="s">
        <v>82</v>
      </c>
      <c r="F1" s="3" t="s">
        <v>83</v>
      </c>
      <c r="G1" s="3" t="s">
        <v>84</v>
      </c>
      <c r="H1" s="3" t="s">
        <v>85</v>
      </c>
      <c r="I1" s="3" t="s">
        <v>86</v>
      </c>
    </row>
    <row r="2" spans="1:9" ht="15">
      <c r="A2" s="4" t="s">
        <v>87</v>
      </c>
      <c r="B2" s="4" t="s">
        <v>88</v>
      </c>
      <c r="C2" s="5">
        <v>652650</v>
      </c>
      <c r="D2" s="5">
        <v>144945</v>
      </c>
      <c r="E2" s="5">
        <v>2009</v>
      </c>
      <c r="F2" s="5">
        <v>8</v>
      </c>
      <c r="G2" s="5">
        <v>31</v>
      </c>
      <c r="H2" s="6">
        <v>8.9</v>
      </c>
      <c r="I2" s="5">
        <v>0.08</v>
      </c>
    </row>
    <row r="3" spans="1:9" ht="15">
      <c r="A3" s="4" t="s">
        <v>87</v>
      </c>
      <c r="B3" s="4" t="s">
        <v>89</v>
      </c>
      <c r="C3" s="7"/>
      <c r="D3" s="7"/>
      <c r="E3" s="5">
        <v>2010</v>
      </c>
      <c r="F3" s="5">
        <v>8</v>
      </c>
      <c r="G3" s="5">
        <v>26</v>
      </c>
      <c r="H3" s="6">
        <v>11</v>
      </c>
      <c r="I3" s="5">
        <v>0.12</v>
      </c>
    </row>
    <row r="4" spans="1:9" ht="15">
      <c r="A4" s="4" t="s">
        <v>87</v>
      </c>
      <c r="B4" s="4" t="s">
        <v>89</v>
      </c>
      <c r="C4" s="7"/>
      <c r="D4" s="7"/>
      <c r="E4" s="5">
        <v>2011</v>
      </c>
      <c r="F4" s="5">
        <v>8</v>
      </c>
      <c r="G4" s="5">
        <v>24</v>
      </c>
      <c r="H4" s="6">
        <v>6.9</v>
      </c>
      <c r="I4" s="5">
        <v>0.059</v>
      </c>
    </row>
    <row r="5" spans="1:9" ht="15">
      <c r="A5" s="4" t="s">
        <v>87</v>
      </c>
      <c r="B5" s="4" t="s">
        <v>89</v>
      </c>
      <c r="C5" s="7"/>
      <c r="D5" s="7"/>
      <c r="E5" s="5">
        <v>2012</v>
      </c>
      <c r="F5" s="5">
        <v>8</v>
      </c>
      <c r="G5" s="5">
        <v>22</v>
      </c>
      <c r="H5" s="6">
        <v>14</v>
      </c>
      <c r="I5" s="5">
        <v>0.093</v>
      </c>
    </row>
    <row r="6" spans="1:9" ht="15">
      <c r="A6" s="4" t="s">
        <v>2</v>
      </c>
      <c r="B6" s="4" t="s">
        <v>90</v>
      </c>
      <c r="C6" s="5">
        <v>653017</v>
      </c>
      <c r="D6" s="5">
        <v>148572</v>
      </c>
      <c r="E6" s="5">
        <v>2007</v>
      </c>
      <c r="F6" s="5">
        <v>8</v>
      </c>
      <c r="G6" s="5">
        <v>7</v>
      </c>
      <c r="H6" s="6">
        <v>2.2</v>
      </c>
      <c r="I6" s="5">
        <v>0.153</v>
      </c>
    </row>
    <row r="7" spans="1:9" ht="15">
      <c r="A7" s="4" t="s">
        <v>2</v>
      </c>
      <c r="B7" s="4" t="s">
        <v>90</v>
      </c>
      <c r="C7" s="5">
        <v>653017</v>
      </c>
      <c r="D7" s="5">
        <v>148572</v>
      </c>
      <c r="E7" s="5">
        <v>2008</v>
      </c>
      <c r="F7" s="5">
        <v>8</v>
      </c>
      <c r="G7" s="5">
        <v>13</v>
      </c>
      <c r="H7" s="6">
        <v>21</v>
      </c>
      <c r="I7" s="5">
        <v>0.136</v>
      </c>
    </row>
    <row r="8" spans="1:9" ht="15">
      <c r="A8" s="4" t="s">
        <v>2</v>
      </c>
      <c r="B8" s="4" t="s">
        <v>90</v>
      </c>
      <c r="C8" s="5">
        <v>653017</v>
      </c>
      <c r="D8" s="5">
        <v>148572</v>
      </c>
      <c r="E8" s="5">
        <v>2009</v>
      </c>
      <c r="F8" s="5">
        <v>8</v>
      </c>
      <c r="G8" s="5">
        <v>9</v>
      </c>
      <c r="H8" s="6">
        <v>18</v>
      </c>
      <c r="I8" s="5">
        <v>0.226</v>
      </c>
    </row>
    <row r="9" spans="1:9" ht="15">
      <c r="A9" s="4" t="s">
        <v>2</v>
      </c>
      <c r="B9" s="4" t="s">
        <v>91</v>
      </c>
      <c r="C9" s="7"/>
      <c r="D9" s="7"/>
      <c r="E9" s="5">
        <v>2010</v>
      </c>
      <c r="F9" s="5">
        <v>8</v>
      </c>
      <c r="G9" s="5">
        <v>17</v>
      </c>
      <c r="H9" s="6">
        <v>36.8</v>
      </c>
      <c r="I9" s="5">
        <v>0.19</v>
      </c>
    </row>
    <row r="10" spans="1:9" ht="15">
      <c r="A10" s="4" t="s">
        <v>2</v>
      </c>
      <c r="B10" s="4" t="s">
        <v>91</v>
      </c>
      <c r="C10" s="7"/>
      <c r="D10" s="7"/>
      <c r="E10" s="5">
        <v>2011</v>
      </c>
      <c r="F10" s="5">
        <v>8</v>
      </c>
      <c r="G10" s="5">
        <v>3</v>
      </c>
      <c r="H10" s="6">
        <v>26.1</v>
      </c>
      <c r="I10" s="5">
        <v>0.152</v>
      </c>
    </row>
    <row r="11" spans="1:9" ht="15">
      <c r="A11" s="4" t="s">
        <v>2</v>
      </c>
      <c r="B11" s="4" t="s">
        <v>91</v>
      </c>
      <c r="C11" s="7"/>
      <c r="D11" s="7"/>
      <c r="E11" s="5">
        <v>2012</v>
      </c>
      <c r="F11" s="5">
        <v>8</v>
      </c>
      <c r="G11" s="5">
        <v>24</v>
      </c>
      <c r="H11" s="6">
        <v>29</v>
      </c>
      <c r="I11" s="5">
        <v>0.24</v>
      </c>
    </row>
    <row r="12" spans="1:9" ht="15">
      <c r="A12" s="4" t="s">
        <v>3</v>
      </c>
      <c r="B12" s="4" t="s">
        <v>92</v>
      </c>
      <c r="C12" s="5">
        <v>664550</v>
      </c>
      <c r="D12" s="5">
        <v>145250</v>
      </c>
      <c r="E12" s="5">
        <v>2007</v>
      </c>
      <c r="F12" s="5">
        <v>8</v>
      </c>
      <c r="G12" s="5">
        <v>14</v>
      </c>
      <c r="H12" s="6">
        <v>12</v>
      </c>
      <c r="I12" s="5">
        <v>0.105</v>
      </c>
    </row>
    <row r="13" spans="1:9" ht="15">
      <c r="A13" s="4" t="s">
        <v>3</v>
      </c>
      <c r="B13" s="4" t="s">
        <v>92</v>
      </c>
      <c r="C13" s="5">
        <v>664550</v>
      </c>
      <c r="D13" s="5">
        <v>145250</v>
      </c>
      <c r="E13" s="5">
        <v>2008</v>
      </c>
      <c r="F13" s="5">
        <v>8</v>
      </c>
      <c r="G13" s="5">
        <v>6</v>
      </c>
      <c r="H13" s="6">
        <v>1.85</v>
      </c>
      <c r="I13" s="7"/>
    </row>
    <row r="14" spans="1:9" ht="15">
      <c r="A14" s="4" t="s">
        <v>3</v>
      </c>
      <c r="B14" s="4" t="s">
        <v>92</v>
      </c>
      <c r="C14" s="5">
        <v>664550</v>
      </c>
      <c r="D14" s="5">
        <v>145250</v>
      </c>
      <c r="E14" s="5">
        <v>2009</v>
      </c>
      <c r="F14" s="5">
        <v>8</v>
      </c>
      <c r="G14" s="5">
        <v>25</v>
      </c>
      <c r="H14" s="6">
        <v>4.4</v>
      </c>
      <c r="I14" s="7"/>
    </row>
    <row r="15" spans="1:9" ht="15">
      <c r="A15" s="4" t="s">
        <v>3</v>
      </c>
      <c r="B15" s="4" t="s">
        <v>93</v>
      </c>
      <c r="C15" s="7"/>
      <c r="D15" s="7"/>
      <c r="E15" s="5">
        <v>2010</v>
      </c>
      <c r="F15" s="5">
        <v>8</v>
      </c>
      <c r="G15" s="5">
        <v>18</v>
      </c>
      <c r="H15" s="6">
        <v>2.89</v>
      </c>
      <c r="I15" s="5">
        <v>0.121</v>
      </c>
    </row>
    <row r="16" spans="1:9" ht="15">
      <c r="A16" s="4" t="s">
        <v>3</v>
      </c>
      <c r="B16" s="4" t="s">
        <v>93</v>
      </c>
      <c r="C16" s="7"/>
      <c r="D16" s="7"/>
      <c r="E16" s="5">
        <v>2011</v>
      </c>
      <c r="F16" s="5">
        <v>8</v>
      </c>
      <c r="G16" s="5">
        <v>31</v>
      </c>
      <c r="H16" s="6">
        <v>6.56</v>
      </c>
      <c r="I16" s="5">
        <v>0.15</v>
      </c>
    </row>
    <row r="17" spans="1:9" ht="15">
      <c r="A17" s="4" t="s">
        <v>4</v>
      </c>
      <c r="B17" s="4" t="s">
        <v>92</v>
      </c>
      <c r="C17" s="5">
        <v>660550</v>
      </c>
      <c r="D17" s="5">
        <v>144850</v>
      </c>
      <c r="E17" s="5">
        <v>2007</v>
      </c>
      <c r="F17" s="5">
        <v>8</v>
      </c>
      <c r="G17" s="5">
        <v>7</v>
      </c>
      <c r="H17" s="6">
        <v>2.5</v>
      </c>
      <c r="I17" s="5">
        <v>0.084</v>
      </c>
    </row>
    <row r="18" spans="1:9" ht="15">
      <c r="A18" s="4" t="s">
        <v>4</v>
      </c>
      <c r="B18" s="4" t="s">
        <v>92</v>
      </c>
      <c r="C18" s="5">
        <v>660550</v>
      </c>
      <c r="D18" s="5">
        <v>144850</v>
      </c>
      <c r="E18" s="5">
        <v>2008</v>
      </c>
      <c r="F18" s="5">
        <v>8</v>
      </c>
      <c r="G18" s="5">
        <v>30</v>
      </c>
      <c r="H18" s="6">
        <v>1.5</v>
      </c>
      <c r="I18" s="7"/>
    </row>
    <row r="19" spans="1:9" ht="15">
      <c r="A19" s="4" t="s">
        <v>4</v>
      </c>
      <c r="B19" s="4" t="s">
        <v>92</v>
      </c>
      <c r="C19" s="5">
        <v>660550</v>
      </c>
      <c r="D19" s="5">
        <v>144850</v>
      </c>
      <c r="E19" s="5">
        <v>2009</v>
      </c>
      <c r="F19" s="5">
        <v>8</v>
      </c>
      <c r="G19" s="5">
        <v>24</v>
      </c>
      <c r="H19" s="6">
        <v>3.5</v>
      </c>
      <c r="I19" s="7"/>
    </row>
    <row r="20" spans="1:9" ht="15">
      <c r="A20" s="4" t="s">
        <v>4</v>
      </c>
      <c r="B20" s="4" t="s">
        <v>93</v>
      </c>
      <c r="C20" s="7"/>
      <c r="D20" s="7"/>
      <c r="E20" s="5">
        <v>2010</v>
      </c>
      <c r="F20" s="5">
        <v>8</v>
      </c>
      <c r="G20" s="5">
        <v>17</v>
      </c>
      <c r="H20" s="6">
        <v>3.56</v>
      </c>
      <c r="I20" s="5">
        <v>0.087</v>
      </c>
    </row>
    <row r="21" spans="1:9" ht="15">
      <c r="A21" s="4" t="s">
        <v>4</v>
      </c>
      <c r="B21" s="4" t="s">
        <v>93</v>
      </c>
      <c r="C21" s="7"/>
      <c r="D21" s="7"/>
      <c r="E21" s="5">
        <v>2011</v>
      </c>
      <c r="F21" s="5">
        <v>8</v>
      </c>
      <c r="G21" s="5">
        <v>30</v>
      </c>
      <c r="H21" s="6">
        <v>3.93</v>
      </c>
      <c r="I21" s="5">
        <v>0.078</v>
      </c>
    </row>
    <row r="22" spans="1:9" ht="15">
      <c r="A22" s="4" t="s">
        <v>4</v>
      </c>
      <c r="B22" s="4" t="s">
        <v>93</v>
      </c>
      <c r="C22" s="7"/>
      <c r="D22" s="7"/>
      <c r="E22" s="5">
        <v>2012</v>
      </c>
      <c r="F22" s="5">
        <v>8</v>
      </c>
      <c r="G22" s="5">
        <v>9</v>
      </c>
      <c r="H22" s="6">
        <v>4.72</v>
      </c>
      <c r="I22" s="5">
        <v>0.101</v>
      </c>
    </row>
    <row r="23" spans="1:9" ht="15">
      <c r="A23" s="4" t="s">
        <v>5</v>
      </c>
      <c r="B23" s="4" t="s">
        <v>94</v>
      </c>
      <c r="C23" s="5">
        <v>651558</v>
      </c>
      <c r="D23" s="5">
        <v>143620</v>
      </c>
      <c r="E23" s="5">
        <v>2007</v>
      </c>
      <c r="F23" s="5">
        <v>2</v>
      </c>
      <c r="G23" s="5">
        <v>28</v>
      </c>
      <c r="H23" s="6">
        <v>0.8</v>
      </c>
      <c r="I23" s="5">
        <v>0.219</v>
      </c>
    </row>
    <row r="24" spans="1:9" ht="15">
      <c r="A24" s="4" t="s">
        <v>5</v>
      </c>
      <c r="B24" s="4" t="s">
        <v>94</v>
      </c>
      <c r="C24" s="5">
        <v>651558</v>
      </c>
      <c r="D24" s="5">
        <v>143620</v>
      </c>
      <c r="E24" s="5">
        <v>2007</v>
      </c>
      <c r="F24" s="5">
        <v>5</v>
      </c>
      <c r="G24" s="5">
        <v>14</v>
      </c>
      <c r="H24" s="6">
        <v>3.9</v>
      </c>
      <c r="I24" s="5">
        <v>0.158</v>
      </c>
    </row>
    <row r="25" spans="1:9" ht="15">
      <c r="A25" s="4" t="s">
        <v>5</v>
      </c>
      <c r="B25" s="4" t="s">
        <v>94</v>
      </c>
      <c r="C25" s="5">
        <v>651558</v>
      </c>
      <c r="D25" s="5">
        <v>143620</v>
      </c>
      <c r="E25" s="5">
        <v>2007</v>
      </c>
      <c r="F25" s="5">
        <v>8</v>
      </c>
      <c r="G25" s="5">
        <v>15</v>
      </c>
      <c r="H25" s="6">
        <v>9.2</v>
      </c>
      <c r="I25" s="5">
        <v>0.166</v>
      </c>
    </row>
    <row r="26" spans="1:9" ht="15">
      <c r="A26" s="4" t="s">
        <v>5</v>
      </c>
      <c r="B26" s="4" t="s">
        <v>94</v>
      </c>
      <c r="C26" s="5">
        <v>651558</v>
      </c>
      <c r="D26" s="5">
        <v>143620</v>
      </c>
      <c r="E26" s="5">
        <v>2007</v>
      </c>
      <c r="F26" s="5">
        <v>10</v>
      </c>
      <c r="G26" s="5">
        <v>9</v>
      </c>
      <c r="H26" s="6">
        <v>6.6</v>
      </c>
      <c r="I26" s="5">
        <v>0.175</v>
      </c>
    </row>
    <row r="27" spans="1:9" ht="15">
      <c r="A27" s="4" t="s">
        <v>5</v>
      </c>
      <c r="B27" s="4" t="s">
        <v>94</v>
      </c>
      <c r="C27" s="5">
        <v>651558</v>
      </c>
      <c r="D27" s="5">
        <v>143620</v>
      </c>
      <c r="E27" s="5">
        <v>2008</v>
      </c>
      <c r="F27" s="5">
        <v>2</v>
      </c>
      <c r="G27" s="5">
        <v>26</v>
      </c>
      <c r="H27" s="6">
        <v>1.3</v>
      </c>
      <c r="I27" s="5">
        <v>0.192</v>
      </c>
    </row>
    <row r="28" spans="1:9" ht="15">
      <c r="A28" s="4" t="s">
        <v>5</v>
      </c>
      <c r="B28" s="4" t="s">
        <v>94</v>
      </c>
      <c r="C28" s="5">
        <v>651558</v>
      </c>
      <c r="D28" s="5">
        <v>143620</v>
      </c>
      <c r="E28" s="5">
        <v>2008</v>
      </c>
      <c r="F28" s="5">
        <v>5</v>
      </c>
      <c r="G28" s="5">
        <v>13</v>
      </c>
      <c r="H28" s="6">
        <v>5.5</v>
      </c>
      <c r="I28" s="5">
        <v>0.151</v>
      </c>
    </row>
    <row r="29" spans="1:9" ht="15">
      <c r="A29" s="4" t="s">
        <v>5</v>
      </c>
      <c r="B29" s="4" t="s">
        <v>94</v>
      </c>
      <c r="C29" s="5">
        <v>651558</v>
      </c>
      <c r="D29" s="5">
        <v>143620</v>
      </c>
      <c r="E29" s="5">
        <v>2008</v>
      </c>
      <c r="F29" s="5">
        <v>8</v>
      </c>
      <c r="G29" s="5">
        <v>12</v>
      </c>
      <c r="H29" s="6">
        <v>8.8</v>
      </c>
      <c r="I29" s="5">
        <v>0.175</v>
      </c>
    </row>
    <row r="30" spans="1:9" ht="15">
      <c r="A30" s="4" t="s">
        <v>5</v>
      </c>
      <c r="B30" s="4" t="s">
        <v>94</v>
      </c>
      <c r="C30" s="5">
        <v>651558</v>
      </c>
      <c r="D30" s="5">
        <v>143620</v>
      </c>
      <c r="E30" s="5">
        <v>2008</v>
      </c>
      <c r="F30" s="5">
        <v>10</v>
      </c>
      <c r="G30" s="5">
        <v>6</v>
      </c>
      <c r="H30" s="6">
        <v>8</v>
      </c>
      <c r="I30" s="5">
        <v>0.244</v>
      </c>
    </row>
    <row r="31" spans="1:9" ht="15">
      <c r="A31" s="4" t="s">
        <v>5</v>
      </c>
      <c r="B31" s="4" t="s">
        <v>94</v>
      </c>
      <c r="C31" s="5">
        <v>651558</v>
      </c>
      <c r="D31" s="5">
        <v>143620</v>
      </c>
      <c r="E31" s="5">
        <v>2009</v>
      </c>
      <c r="F31" s="5">
        <v>2</v>
      </c>
      <c r="G31" s="5">
        <v>9</v>
      </c>
      <c r="H31" s="6">
        <v>0.5</v>
      </c>
      <c r="I31" s="5">
        <v>0.267</v>
      </c>
    </row>
    <row r="32" spans="1:9" ht="15">
      <c r="A32" s="4" t="s">
        <v>5</v>
      </c>
      <c r="B32" s="4" t="s">
        <v>94</v>
      </c>
      <c r="C32" s="5">
        <v>651558</v>
      </c>
      <c r="D32" s="5">
        <v>143620</v>
      </c>
      <c r="E32" s="5">
        <v>2009</v>
      </c>
      <c r="F32" s="5">
        <v>8</v>
      </c>
      <c r="G32" s="5">
        <v>10</v>
      </c>
      <c r="H32" s="6">
        <v>5.8</v>
      </c>
      <c r="I32" s="5">
        <v>0.175</v>
      </c>
    </row>
    <row r="33" spans="1:9" ht="15">
      <c r="A33" s="4" t="s">
        <v>5</v>
      </c>
      <c r="B33" s="4" t="s">
        <v>94</v>
      </c>
      <c r="C33" s="5">
        <v>651558</v>
      </c>
      <c r="D33" s="5">
        <v>143620</v>
      </c>
      <c r="E33" s="5">
        <v>2009</v>
      </c>
      <c r="F33" s="5">
        <v>10</v>
      </c>
      <c r="G33" s="5">
        <v>13</v>
      </c>
      <c r="H33" s="6">
        <v>4.6</v>
      </c>
      <c r="I33" s="5">
        <v>0.221</v>
      </c>
    </row>
    <row r="34" spans="1:9" ht="15">
      <c r="A34" s="4" t="s">
        <v>5</v>
      </c>
      <c r="B34" s="4" t="s">
        <v>94</v>
      </c>
      <c r="C34" s="5">
        <v>651558</v>
      </c>
      <c r="D34" s="5">
        <v>143620</v>
      </c>
      <c r="E34" s="5">
        <v>2010</v>
      </c>
      <c r="F34" s="5">
        <v>5</v>
      </c>
      <c r="G34" s="5">
        <v>18</v>
      </c>
      <c r="H34" s="6">
        <v>5.5</v>
      </c>
      <c r="I34" s="5">
        <v>0.17</v>
      </c>
    </row>
    <row r="35" spans="1:9" ht="15">
      <c r="A35" s="4" t="s">
        <v>5</v>
      </c>
      <c r="B35" s="4" t="s">
        <v>94</v>
      </c>
      <c r="C35" s="5">
        <v>651558</v>
      </c>
      <c r="D35" s="5">
        <v>143620</v>
      </c>
      <c r="E35" s="5">
        <v>2010</v>
      </c>
      <c r="F35" s="5">
        <v>8</v>
      </c>
      <c r="G35" s="5">
        <v>9</v>
      </c>
      <c r="H35" s="6">
        <v>22.5</v>
      </c>
      <c r="I35" s="5">
        <v>0.156</v>
      </c>
    </row>
    <row r="36" spans="1:9" ht="15">
      <c r="A36" s="4" t="s">
        <v>5</v>
      </c>
      <c r="B36" s="4" t="s">
        <v>94</v>
      </c>
      <c r="C36" s="5">
        <v>651558</v>
      </c>
      <c r="D36" s="5">
        <v>143620</v>
      </c>
      <c r="E36" s="5">
        <v>2010</v>
      </c>
      <c r="F36" s="5">
        <v>10</v>
      </c>
      <c r="G36" s="5">
        <v>6</v>
      </c>
      <c r="H36" s="6">
        <v>3.2</v>
      </c>
      <c r="I36" s="5">
        <v>0.217</v>
      </c>
    </row>
    <row r="37" spans="1:9" ht="15">
      <c r="A37" s="4" t="s">
        <v>5</v>
      </c>
      <c r="B37" s="4" t="s">
        <v>94</v>
      </c>
      <c r="C37" s="5">
        <v>651558</v>
      </c>
      <c r="D37" s="5">
        <v>143620</v>
      </c>
      <c r="E37" s="5">
        <v>2011</v>
      </c>
      <c r="F37" s="5">
        <v>2</v>
      </c>
      <c r="G37" s="5">
        <v>16</v>
      </c>
      <c r="H37" s="6">
        <v>0.7</v>
      </c>
      <c r="I37" s="5">
        <v>0.215</v>
      </c>
    </row>
    <row r="38" spans="1:9" ht="15">
      <c r="A38" s="4" t="s">
        <v>5</v>
      </c>
      <c r="B38" s="4" t="s">
        <v>94</v>
      </c>
      <c r="C38" s="5">
        <v>651558</v>
      </c>
      <c r="D38" s="5">
        <v>143620</v>
      </c>
      <c r="E38" s="5">
        <v>2011</v>
      </c>
      <c r="F38" s="5">
        <v>5</v>
      </c>
      <c r="G38" s="5">
        <v>16</v>
      </c>
      <c r="H38" s="6">
        <v>7.8</v>
      </c>
      <c r="I38" s="5">
        <v>0.158</v>
      </c>
    </row>
    <row r="39" spans="1:9" ht="15">
      <c r="A39" s="4" t="s">
        <v>5</v>
      </c>
      <c r="B39" s="4" t="s">
        <v>94</v>
      </c>
      <c r="C39" s="5">
        <v>651558</v>
      </c>
      <c r="D39" s="5">
        <v>143620</v>
      </c>
      <c r="E39" s="5">
        <v>2011</v>
      </c>
      <c r="F39" s="5">
        <v>8</v>
      </c>
      <c r="G39" s="5">
        <v>16</v>
      </c>
      <c r="H39" s="6">
        <v>17.3</v>
      </c>
      <c r="I39" s="5">
        <v>0.142</v>
      </c>
    </row>
    <row r="40" spans="1:9" ht="15">
      <c r="A40" s="4" t="s">
        <v>5</v>
      </c>
      <c r="B40" s="4" t="s">
        <v>94</v>
      </c>
      <c r="C40" s="5">
        <v>651558</v>
      </c>
      <c r="D40" s="5">
        <v>143620</v>
      </c>
      <c r="E40" s="5">
        <v>2011</v>
      </c>
      <c r="F40" s="5">
        <v>10</v>
      </c>
      <c r="G40" s="5">
        <v>19</v>
      </c>
      <c r="H40" s="6">
        <v>4.8</v>
      </c>
      <c r="I40" s="5">
        <v>0.218</v>
      </c>
    </row>
    <row r="41" spans="1:9" ht="15">
      <c r="A41" s="4" t="s">
        <v>5</v>
      </c>
      <c r="B41" s="4" t="s">
        <v>94</v>
      </c>
      <c r="C41" s="5">
        <v>651558</v>
      </c>
      <c r="D41" s="5">
        <v>143620</v>
      </c>
      <c r="E41" s="5">
        <v>2012</v>
      </c>
      <c r="F41" s="5">
        <v>2</v>
      </c>
      <c r="G41" s="5">
        <v>14</v>
      </c>
      <c r="H41" s="6">
        <v>1.4</v>
      </c>
      <c r="I41" s="5">
        <v>0.263</v>
      </c>
    </row>
    <row r="42" spans="1:9" ht="15">
      <c r="A42" s="4" t="s">
        <v>5</v>
      </c>
      <c r="B42" s="4" t="s">
        <v>94</v>
      </c>
      <c r="C42" s="5">
        <v>651558</v>
      </c>
      <c r="D42" s="5">
        <v>143620</v>
      </c>
      <c r="E42" s="5">
        <v>2012</v>
      </c>
      <c r="F42" s="5">
        <v>5</v>
      </c>
      <c r="G42" s="5">
        <v>14</v>
      </c>
      <c r="H42" s="6">
        <v>2.9</v>
      </c>
      <c r="I42" s="5">
        <v>0.192</v>
      </c>
    </row>
    <row r="43" spans="1:9" ht="15">
      <c r="A43" s="4" t="s">
        <v>5</v>
      </c>
      <c r="B43" s="4" t="s">
        <v>94</v>
      </c>
      <c r="C43" s="5">
        <v>651558</v>
      </c>
      <c r="D43" s="5">
        <v>143620</v>
      </c>
      <c r="E43" s="5">
        <v>2012</v>
      </c>
      <c r="F43" s="5">
        <v>8</v>
      </c>
      <c r="G43" s="5">
        <v>13</v>
      </c>
      <c r="H43" s="6">
        <v>12.9</v>
      </c>
      <c r="I43" s="5">
        <v>0.185</v>
      </c>
    </row>
    <row r="44" spans="1:9" ht="15">
      <c r="A44" s="4" t="s">
        <v>5</v>
      </c>
      <c r="B44" s="4" t="s">
        <v>94</v>
      </c>
      <c r="C44" s="5">
        <v>651558</v>
      </c>
      <c r="D44" s="5">
        <v>143620</v>
      </c>
      <c r="E44" s="5">
        <v>2012</v>
      </c>
      <c r="F44" s="5">
        <v>10</v>
      </c>
      <c r="G44" s="5">
        <v>15</v>
      </c>
      <c r="H44" s="6">
        <v>5.8</v>
      </c>
      <c r="I44" s="5">
        <v>0.215</v>
      </c>
    </row>
    <row r="45" spans="1:9" ht="15">
      <c r="A45" s="4" t="s">
        <v>95</v>
      </c>
      <c r="B45" s="4" t="s">
        <v>96</v>
      </c>
      <c r="C45" s="5">
        <v>657905</v>
      </c>
      <c r="D45" s="5">
        <v>144942</v>
      </c>
      <c r="E45" s="5">
        <v>2007</v>
      </c>
      <c r="F45" s="5">
        <v>8</v>
      </c>
      <c r="G45" s="5">
        <v>29</v>
      </c>
      <c r="H45" s="6">
        <v>1.9</v>
      </c>
      <c r="I45" s="5">
        <v>0.139</v>
      </c>
    </row>
    <row r="46" spans="1:9" ht="15">
      <c r="A46" s="4" t="s">
        <v>95</v>
      </c>
      <c r="B46" s="4" t="s">
        <v>96</v>
      </c>
      <c r="C46" s="5">
        <v>657905</v>
      </c>
      <c r="D46" s="5">
        <v>144942</v>
      </c>
      <c r="E46" s="5">
        <v>2008</v>
      </c>
      <c r="F46" s="5">
        <v>8</v>
      </c>
      <c r="G46" s="5">
        <v>19</v>
      </c>
      <c r="H46" s="6">
        <v>4.7</v>
      </c>
      <c r="I46" s="5">
        <v>0.167</v>
      </c>
    </row>
    <row r="47" spans="1:9" ht="15">
      <c r="A47" s="4" t="s">
        <v>95</v>
      </c>
      <c r="B47" s="4" t="s">
        <v>96</v>
      </c>
      <c r="C47" s="5">
        <v>657905</v>
      </c>
      <c r="D47" s="5">
        <v>144942</v>
      </c>
      <c r="E47" s="5">
        <v>2009</v>
      </c>
      <c r="F47" s="5">
        <v>8</v>
      </c>
      <c r="G47" s="5">
        <v>5</v>
      </c>
      <c r="H47" s="6">
        <v>4.4</v>
      </c>
      <c r="I47" s="5">
        <v>0.178</v>
      </c>
    </row>
    <row r="48" spans="1:9" ht="15">
      <c r="A48" s="4" t="s">
        <v>95</v>
      </c>
      <c r="B48" s="4" t="s">
        <v>97</v>
      </c>
      <c r="C48" s="7"/>
      <c r="D48" s="7"/>
      <c r="E48" s="5">
        <v>2010</v>
      </c>
      <c r="F48" s="5">
        <v>8</v>
      </c>
      <c r="G48" s="5">
        <v>11</v>
      </c>
      <c r="H48" s="6">
        <v>6.31</v>
      </c>
      <c r="I48" s="5">
        <v>0.192</v>
      </c>
    </row>
    <row r="49" spans="1:9" ht="15">
      <c r="A49" s="4" t="s">
        <v>95</v>
      </c>
      <c r="B49" s="4" t="s">
        <v>97</v>
      </c>
      <c r="C49" s="7"/>
      <c r="D49" s="7"/>
      <c r="E49" s="5">
        <v>2011</v>
      </c>
      <c r="F49" s="5">
        <v>8</v>
      </c>
      <c r="G49" s="5">
        <v>30</v>
      </c>
      <c r="H49" s="6">
        <v>4.94</v>
      </c>
      <c r="I49" s="5">
        <v>0.171</v>
      </c>
    </row>
    <row r="50" spans="1:9" ht="15">
      <c r="A50" s="4" t="s">
        <v>95</v>
      </c>
      <c r="B50" s="4" t="s">
        <v>97</v>
      </c>
      <c r="C50" s="7"/>
      <c r="D50" s="7"/>
      <c r="E50" s="5">
        <v>2012</v>
      </c>
      <c r="F50" s="5">
        <v>8</v>
      </c>
      <c r="G50" s="5">
        <v>6</v>
      </c>
      <c r="H50" s="6">
        <v>4.89</v>
      </c>
      <c r="I50" s="5">
        <v>0.206</v>
      </c>
    </row>
    <row r="51" spans="1:9" ht="15">
      <c r="A51" s="4" t="s">
        <v>6</v>
      </c>
      <c r="B51" s="4" t="s">
        <v>92</v>
      </c>
      <c r="C51" s="5">
        <v>661000</v>
      </c>
      <c r="D51" s="5">
        <v>145145</v>
      </c>
      <c r="E51" s="5">
        <v>2007</v>
      </c>
      <c r="F51" s="5">
        <v>8</v>
      </c>
      <c r="G51" s="5">
        <v>15</v>
      </c>
      <c r="H51" s="6">
        <v>6.4</v>
      </c>
      <c r="I51" s="5">
        <v>0.133</v>
      </c>
    </row>
    <row r="52" spans="1:9" ht="15">
      <c r="A52" s="4" t="s">
        <v>6</v>
      </c>
      <c r="B52" s="4" t="s">
        <v>92</v>
      </c>
      <c r="C52" s="5">
        <v>661000</v>
      </c>
      <c r="D52" s="5">
        <v>145145</v>
      </c>
      <c r="E52" s="5">
        <v>2008</v>
      </c>
      <c r="F52" s="5">
        <v>8</v>
      </c>
      <c r="G52" s="5">
        <v>30</v>
      </c>
      <c r="H52" s="6">
        <v>1.6</v>
      </c>
      <c r="I52" s="5">
        <v>0.174</v>
      </c>
    </row>
    <row r="53" spans="1:9" ht="15">
      <c r="A53" s="4" t="s">
        <v>6</v>
      </c>
      <c r="B53" s="4" t="s">
        <v>92</v>
      </c>
      <c r="C53" s="5">
        <v>661000</v>
      </c>
      <c r="D53" s="5">
        <v>145145</v>
      </c>
      <c r="E53" s="5">
        <v>2009</v>
      </c>
      <c r="F53" s="5">
        <v>8</v>
      </c>
      <c r="G53" s="5">
        <v>24</v>
      </c>
      <c r="H53" s="6">
        <v>4</v>
      </c>
      <c r="I53" s="5">
        <v>0.171</v>
      </c>
    </row>
    <row r="54" spans="1:9" ht="15">
      <c r="A54" s="4" t="s">
        <v>6</v>
      </c>
      <c r="B54" s="4" t="s">
        <v>93</v>
      </c>
      <c r="C54" s="7"/>
      <c r="D54" s="7"/>
      <c r="E54" s="5">
        <v>2010</v>
      </c>
      <c r="F54" s="5">
        <v>8</v>
      </c>
      <c r="G54" s="5">
        <v>17</v>
      </c>
      <c r="H54" s="6">
        <v>4.54</v>
      </c>
      <c r="I54" s="5">
        <v>0.142</v>
      </c>
    </row>
    <row r="55" spans="1:9" ht="15">
      <c r="A55" s="4" t="s">
        <v>6</v>
      </c>
      <c r="B55" s="4" t="s">
        <v>93</v>
      </c>
      <c r="C55" s="7"/>
      <c r="D55" s="7"/>
      <c r="E55" s="5">
        <v>2011</v>
      </c>
      <c r="F55" s="5">
        <v>8</v>
      </c>
      <c r="G55" s="5">
        <v>30</v>
      </c>
      <c r="H55" s="6">
        <v>5.91</v>
      </c>
      <c r="I55" s="5">
        <v>0.116</v>
      </c>
    </row>
    <row r="56" spans="1:9" ht="15">
      <c r="A56" s="4" t="s">
        <v>6</v>
      </c>
      <c r="B56" s="4" t="s">
        <v>93</v>
      </c>
      <c r="C56" s="7"/>
      <c r="D56" s="7"/>
      <c r="E56" s="5">
        <v>2012</v>
      </c>
      <c r="F56" s="5">
        <v>8</v>
      </c>
      <c r="G56" s="5">
        <v>9</v>
      </c>
      <c r="H56" s="6">
        <v>4.07</v>
      </c>
      <c r="I56" s="5">
        <v>0.168</v>
      </c>
    </row>
    <row r="57" spans="1:9" ht="15">
      <c r="A57" s="4" t="s">
        <v>68</v>
      </c>
      <c r="B57" s="4" t="s">
        <v>92</v>
      </c>
      <c r="C57" s="5">
        <v>664085</v>
      </c>
      <c r="D57" s="5">
        <v>143765</v>
      </c>
      <c r="E57" s="5">
        <v>2007</v>
      </c>
      <c r="F57" s="5">
        <v>8</v>
      </c>
      <c r="G57" s="5">
        <v>18</v>
      </c>
      <c r="H57" s="6">
        <v>9.2</v>
      </c>
      <c r="I57" s="5">
        <v>0.123</v>
      </c>
    </row>
    <row r="58" spans="1:9" ht="15">
      <c r="A58" s="4" t="s">
        <v>68</v>
      </c>
      <c r="B58" s="4" t="s">
        <v>92</v>
      </c>
      <c r="C58" s="5">
        <v>664085</v>
      </c>
      <c r="D58" s="5">
        <v>143765</v>
      </c>
      <c r="E58" s="5">
        <v>2008</v>
      </c>
      <c r="F58" s="5">
        <v>8</v>
      </c>
      <c r="G58" s="5">
        <v>26</v>
      </c>
      <c r="H58" s="6">
        <v>1.75</v>
      </c>
      <c r="I58" s="5">
        <v>0.159</v>
      </c>
    </row>
    <row r="59" spans="1:9" ht="15">
      <c r="A59" s="4" t="s">
        <v>68</v>
      </c>
      <c r="B59" s="4" t="s">
        <v>92</v>
      </c>
      <c r="C59" s="5">
        <v>664085</v>
      </c>
      <c r="D59" s="5">
        <v>143765</v>
      </c>
      <c r="E59" s="5">
        <v>2009</v>
      </c>
      <c r="F59" s="5">
        <v>8</v>
      </c>
      <c r="G59" s="5">
        <v>7</v>
      </c>
      <c r="H59" s="6">
        <v>3.5</v>
      </c>
      <c r="I59" s="5">
        <v>0.166</v>
      </c>
    </row>
    <row r="60" spans="1:9" ht="15">
      <c r="A60" s="4" t="s">
        <v>68</v>
      </c>
      <c r="B60" s="4" t="s">
        <v>93</v>
      </c>
      <c r="C60" s="7"/>
      <c r="D60" s="7"/>
      <c r="E60" s="5">
        <v>2010</v>
      </c>
      <c r="F60" s="5">
        <v>8</v>
      </c>
      <c r="G60" s="5">
        <v>18</v>
      </c>
      <c r="H60" s="6">
        <v>4.34</v>
      </c>
      <c r="I60" s="5">
        <v>0.133</v>
      </c>
    </row>
    <row r="61" spans="1:9" ht="15">
      <c r="A61" s="4" t="s">
        <v>68</v>
      </c>
      <c r="B61" s="4" t="s">
        <v>93</v>
      </c>
      <c r="C61" s="7"/>
      <c r="D61" s="7"/>
      <c r="E61" s="5">
        <v>2011</v>
      </c>
      <c r="F61" s="5">
        <v>8</v>
      </c>
      <c r="G61" s="5">
        <v>31</v>
      </c>
      <c r="H61" s="6">
        <v>4.09</v>
      </c>
      <c r="I61" s="5">
        <v>0.116</v>
      </c>
    </row>
    <row r="62" spans="1:9" ht="15">
      <c r="A62" s="4" t="s">
        <v>69</v>
      </c>
      <c r="B62" s="4" t="s">
        <v>96</v>
      </c>
      <c r="C62" s="5">
        <v>657350</v>
      </c>
      <c r="D62" s="5">
        <v>147340</v>
      </c>
      <c r="E62" s="5">
        <v>2007</v>
      </c>
      <c r="F62" s="5">
        <v>8</v>
      </c>
      <c r="G62" s="5">
        <v>29</v>
      </c>
      <c r="H62" s="6">
        <v>93</v>
      </c>
      <c r="I62" s="5">
        <v>0.095</v>
      </c>
    </row>
    <row r="63" spans="1:9" ht="15">
      <c r="A63" s="4" t="s">
        <v>69</v>
      </c>
      <c r="B63" s="4" t="s">
        <v>96</v>
      </c>
      <c r="C63" s="5">
        <v>657350</v>
      </c>
      <c r="D63" s="5">
        <v>147340</v>
      </c>
      <c r="E63" s="5">
        <v>2008</v>
      </c>
      <c r="F63" s="5">
        <v>8</v>
      </c>
      <c r="G63" s="5">
        <v>19</v>
      </c>
      <c r="H63" s="6">
        <v>63</v>
      </c>
      <c r="I63" s="5">
        <v>0.221</v>
      </c>
    </row>
    <row r="64" spans="1:9" ht="15">
      <c r="A64" s="4" t="s">
        <v>69</v>
      </c>
      <c r="B64" s="4" t="s">
        <v>96</v>
      </c>
      <c r="C64" s="5">
        <v>657350</v>
      </c>
      <c r="D64" s="5">
        <v>147340</v>
      </c>
      <c r="E64" s="5">
        <v>2009</v>
      </c>
      <c r="F64" s="5">
        <v>8</v>
      </c>
      <c r="G64" s="5">
        <v>5</v>
      </c>
      <c r="H64" s="6">
        <v>28</v>
      </c>
      <c r="I64" s="5">
        <v>0.206</v>
      </c>
    </row>
    <row r="65" spans="1:9" ht="15">
      <c r="A65" s="4" t="s">
        <v>69</v>
      </c>
      <c r="B65" s="4" t="s">
        <v>97</v>
      </c>
      <c r="C65" s="7"/>
      <c r="D65" s="7"/>
      <c r="E65" s="5">
        <v>2010</v>
      </c>
      <c r="F65" s="5">
        <v>8</v>
      </c>
      <c r="G65" s="5">
        <v>11</v>
      </c>
      <c r="H65" s="6">
        <v>96.31</v>
      </c>
      <c r="I65" s="5">
        <v>0.142</v>
      </c>
    </row>
    <row r="66" spans="1:9" ht="15">
      <c r="A66" s="4" t="s">
        <v>69</v>
      </c>
      <c r="B66" s="4" t="s">
        <v>97</v>
      </c>
      <c r="C66" s="7"/>
      <c r="D66" s="7"/>
      <c r="E66" s="5">
        <v>2012</v>
      </c>
      <c r="F66" s="5">
        <v>8</v>
      </c>
      <c r="G66" s="5">
        <v>8</v>
      </c>
      <c r="H66" s="6">
        <v>99.86</v>
      </c>
      <c r="I66" s="5">
        <v>0.145</v>
      </c>
    </row>
    <row r="67" spans="1:9" ht="15">
      <c r="A67" s="4" t="s">
        <v>98</v>
      </c>
      <c r="B67" s="4" t="s">
        <v>92</v>
      </c>
      <c r="C67" s="5">
        <v>661250</v>
      </c>
      <c r="D67" s="5">
        <v>148780</v>
      </c>
      <c r="E67" s="5">
        <v>2007</v>
      </c>
      <c r="F67" s="5">
        <v>8</v>
      </c>
      <c r="G67" s="5">
        <v>17</v>
      </c>
      <c r="H67" s="6">
        <v>6.8</v>
      </c>
      <c r="I67" s="5">
        <v>0.212</v>
      </c>
    </row>
    <row r="68" spans="1:9" ht="15">
      <c r="A68" s="4" t="s">
        <v>98</v>
      </c>
      <c r="B68" s="4" t="s">
        <v>92</v>
      </c>
      <c r="C68" s="5">
        <v>661250</v>
      </c>
      <c r="D68" s="5">
        <v>148780</v>
      </c>
      <c r="E68" s="5">
        <v>2008</v>
      </c>
      <c r="F68" s="5">
        <v>8</v>
      </c>
      <c r="G68" s="5">
        <v>11</v>
      </c>
      <c r="H68" s="6">
        <v>7.4</v>
      </c>
      <c r="I68" s="5">
        <v>0.199</v>
      </c>
    </row>
    <row r="69" spans="1:9" ht="15">
      <c r="A69" s="4" t="s">
        <v>98</v>
      </c>
      <c r="B69" s="4" t="s">
        <v>92</v>
      </c>
      <c r="C69" s="5">
        <v>661250</v>
      </c>
      <c r="D69" s="5">
        <v>148780</v>
      </c>
      <c r="E69" s="5">
        <v>2009</v>
      </c>
      <c r="F69" s="5">
        <v>8</v>
      </c>
      <c r="G69" s="5">
        <v>20</v>
      </c>
      <c r="H69" s="6">
        <v>12.8</v>
      </c>
      <c r="I69" s="5">
        <v>0.317</v>
      </c>
    </row>
    <row r="70" spans="1:9" ht="15">
      <c r="A70" s="4" t="s">
        <v>98</v>
      </c>
      <c r="B70" s="4" t="s">
        <v>93</v>
      </c>
      <c r="C70" s="7"/>
      <c r="D70" s="7"/>
      <c r="E70" s="5">
        <v>2010</v>
      </c>
      <c r="F70" s="5">
        <v>8</v>
      </c>
      <c r="G70" s="5">
        <v>16</v>
      </c>
      <c r="H70" s="6">
        <v>20.42</v>
      </c>
      <c r="I70" s="5">
        <v>0.253</v>
      </c>
    </row>
    <row r="71" spans="1:9" ht="15">
      <c r="A71" s="4" t="s">
        <v>98</v>
      </c>
      <c r="B71" s="4" t="s">
        <v>93</v>
      </c>
      <c r="C71" s="7"/>
      <c r="D71" s="7"/>
      <c r="E71" s="5">
        <v>2011</v>
      </c>
      <c r="F71" s="5">
        <v>8</v>
      </c>
      <c r="G71" s="5">
        <v>29</v>
      </c>
      <c r="H71" s="6">
        <v>13.76</v>
      </c>
      <c r="I71" s="5">
        <v>0.179</v>
      </c>
    </row>
    <row r="72" spans="1:9" ht="15">
      <c r="A72" s="4" t="s">
        <v>98</v>
      </c>
      <c r="B72" s="4" t="s">
        <v>93</v>
      </c>
      <c r="C72" s="7"/>
      <c r="D72" s="7"/>
      <c r="E72" s="5">
        <v>2012</v>
      </c>
      <c r="F72" s="5">
        <v>8</v>
      </c>
      <c r="G72" s="5">
        <v>6</v>
      </c>
      <c r="H72" s="6">
        <v>12.37</v>
      </c>
      <c r="I72" s="5">
        <v>0.275</v>
      </c>
    </row>
    <row r="73" spans="1:9" ht="15">
      <c r="A73" s="4" t="s">
        <v>78</v>
      </c>
      <c r="B73" s="4" t="s">
        <v>88</v>
      </c>
      <c r="C73" s="5">
        <v>652560</v>
      </c>
      <c r="D73" s="5">
        <v>145255</v>
      </c>
      <c r="E73" s="5">
        <v>2007</v>
      </c>
      <c r="F73" s="5">
        <v>8</v>
      </c>
      <c r="G73" s="5">
        <v>28</v>
      </c>
      <c r="H73" s="6">
        <v>5.4</v>
      </c>
      <c r="I73" s="5">
        <v>0.06</v>
      </c>
    </row>
    <row r="74" spans="1:9" ht="15">
      <c r="A74" s="4" t="s">
        <v>78</v>
      </c>
      <c r="B74" s="4" t="s">
        <v>88</v>
      </c>
      <c r="C74" s="5">
        <v>652560</v>
      </c>
      <c r="D74" s="5">
        <v>145255</v>
      </c>
      <c r="E74" s="5">
        <v>2008</v>
      </c>
      <c r="F74" s="5">
        <v>8</v>
      </c>
      <c r="G74" s="5">
        <v>20</v>
      </c>
      <c r="H74" s="6">
        <v>7.6</v>
      </c>
      <c r="I74" s="5">
        <v>0.067</v>
      </c>
    </row>
    <row r="75" spans="1:9" ht="15">
      <c r="A75" s="4" t="s">
        <v>78</v>
      </c>
      <c r="B75" s="4" t="s">
        <v>88</v>
      </c>
      <c r="C75" s="5">
        <v>652560</v>
      </c>
      <c r="D75" s="5">
        <v>145255</v>
      </c>
      <c r="E75" s="5">
        <v>2009</v>
      </c>
      <c r="F75" s="5">
        <v>8</v>
      </c>
      <c r="G75" s="5">
        <v>31</v>
      </c>
      <c r="H75" s="6">
        <v>5.4</v>
      </c>
      <c r="I75" s="5">
        <v>0.06</v>
      </c>
    </row>
    <row r="76" spans="1:9" ht="15">
      <c r="A76" s="4" t="s">
        <v>78</v>
      </c>
      <c r="B76" s="4" t="s">
        <v>89</v>
      </c>
      <c r="C76" s="7"/>
      <c r="D76" s="7"/>
      <c r="E76" s="5">
        <v>2010</v>
      </c>
      <c r="F76" s="5">
        <v>8</v>
      </c>
      <c r="G76" s="5">
        <v>26</v>
      </c>
      <c r="H76" s="6">
        <v>11</v>
      </c>
      <c r="I76" s="5">
        <v>0.0675</v>
      </c>
    </row>
    <row r="77" spans="1:9" ht="15">
      <c r="A77" s="4" t="s">
        <v>78</v>
      </c>
      <c r="B77" s="4" t="s">
        <v>89</v>
      </c>
      <c r="C77" s="7"/>
      <c r="D77" s="7"/>
      <c r="E77" s="5">
        <v>2011</v>
      </c>
      <c r="F77" s="5">
        <v>8</v>
      </c>
      <c r="G77" s="5">
        <v>24</v>
      </c>
      <c r="H77" s="6">
        <v>4.6</v>
      </c>
      <c r="I77" s="5">
        <v>0.054</v>
      </c>
    </row>
    <row r="78" spans="1:9" ht="15">
      <c r="A78" s="4" t="s">
        <v>78</v>
      </c>
      <c r="B78" s="4" t="s">
        <v>89</v>
      </c>
      <c r="C78" s="7"/>
      <c r="D78" s="7"/>
      <c r="E78" s="5">
        <v>2012</v>
      </c>
      <c r="F78" s="5">
        <v>8</v>
      </c>
      <c r="G78" s="5">
        <v>22</v>
      </c>
      <c r="H78" s="6">
        <v>11</v>
      </c>
      <c r="I78" s="5">
        <v>0.079</v>
      </c>
    </row>
    <row r="79" spans="1:9" ht="15">
      <c r="A79" s="4" t="s">
        <v>12</v>
      </c>
      <c r="B79" s="4" t="s">
        <v>94</v>
      </c>
      <c r="C79" s="5">
        <v>660804</v>
      </c>
      <c r="D79" s="5">
        <v>142742</v>
      </c>
      <c r="E79" s="5">
        <v>2007</v>
      </c>
      <c r="F79" s="5">
        <v>2</v>
      </c>
      <c r="G79" s="5">
        <v>27</v>
      </c>
      <c r="H79" s="6">
        <v>1.8</v>
      </c>
      <c r="I79" s="5">
        <v>0.108</v>
      </c>
    </row>
    <row r="80" spans="1:9" ht="15">
      <c r="A80" s="4" t="s">
        <v>12</v>
      </c>
      <c r="B80" s="4" t="s">
        <v>94</v>
      </c>
      <c r="C80" s="5">
        <v>660804</v>
      </c>
      <c r="D80" s="5">
        <v>142742</v>
      </c>
      <c r="E80" s="5">
        <v>2007</v>
      </c>
      <c r="F80" s="5">
        <v>5</v>
      </c>
      <c r="G80" s="5">
        <v>7</v>
      </c>
      <c r="H80" s="6">
        <v>3.8</v>
      </c>
      <c r="I80" s="5">
        <v>0.077</v>
      </c>
    </row>
    <row r="81" spans="1:9" ht="15">
      <c r="A81" s="4" t="s">
        <v>12</v>
      </c>
      <c r="B81" s="4" t="s">
        <v>94</v>
      </c>
      <c r="C81" s="5">
        <v>660804</v>
      </c>
      <c r="D81" s="5">
        <v>142742</v>
      </c>
      <c r="E81" s="5">
        <v>2007</v>
      </c>
      <c r="F81" s="5">
        <v>8</v>
      </c>
      <c r="G81" s="5">
        <v>14</v>
      </c>
      <c r="H81" s="6">
        <v>5.1</v>
      </c>
      <c r="I81" s="5">
        <v>0.066</v>
      </c>
    </row>
    <row r="82" spans="1:9" ht="15">
      <c r="A82" s="4" t="s">
        <v>12</v>
      </c>
      <c r="B82" s="4" t="s">
        <v>94</v>
      </c>
      <c r="C82" s="5">
        <v>660804</v>
      </c>
      <c r="D82" s="5">
        <v>142742</v>
      </c>
      <c r="E82" s="5">
        <v>2007</v>
      </c>
      <c r="F82" s="5">
        <v>10</v>
      </c>
      <c r="G82" s="5">
        <v>8</v>
      </c>
      <c r="H82" s="6">
        <v>4.3</v>
      </c>
      <c r="I82" s="5">
        <v>0.061</v>
      </c>
    </row>
    <row r="83" spans="1:9" ht="15">
      <c r="A83" s="4" t="s">
        <v>12</v>
      </c>
      <c r="B83" s="4" t="s">
        <v>94</v>
      </c>
      <c r="C83" s="5">
        <v>660804</v>
      </c>
      <c r="D83" s="5">
        <v>142742</v>
      </c>
      <c r="E83" s="5">
        <v>2008</v>
      </c>
      <c r="F83" s="5">
        <v>2</v>
      </c>
      <c r="G83" s="5">
        <v>25</v>
      </c>
      <c r="H83" s="6">
        <v>1</v>
      </c>
      <c r="I83" s="5">
        <v>0.083</v>
      </c>
    </row>
    <row r="84" spans="1:9" ht="15">
      <c r="A84" s="4" t="s">
        <v>12</v>
      </c>
      <c r="B84" s="4" t="s">
        <v>94</v>
      </c>
      <c r="C84" s="5">
        <v>660804</v>
      </c>
      <c r="D84" s="5">
        <v>142742</v>
      </c>
      <c r="E84" s="5">
        <v>2008</v>
      </c>
      <c r="F84" s="5">
        <v>5</v>
      </c>
      <c r="G84" s="5">
        <v>14</v>
      </c>
      <c r="H84" s="6">
        <v>4</v>
      </c>
      <c r="I84" s="5">
        <v>0.081</v>
      </c>
    </row>
    <row r="85" spans="1:9" ht="15">
      <c r="A85" s="4" t="s">
        <v>12</v>
      </c>
      <c r="B85" s="4" t="s">
        <v>94</v>
      </c>
      <c r="C85" s="5">
        <v>660804</v>
      </c>
      <c r="D85" s="5">
        <v>142742</v>
      </c>
      <c r="E85" s="5">
        <v>2008</v>
      </c>
      <c r="F85" s="5">
        <v>8</v>
      </c>
      <c r="G85" s="5">
        <v>13</v>
      </c>
      <c r="H85" s="6">
        <v>3.3</v>
      </c>
      <c r="I85" s="5">
        <v>0.059</v>
      </c>
    </row>
    <row r="86" spans="1:9" ht="15">
      <c r="A86" s="4" t="s">
        <v>12</v>
      </c>
      <c r="B86" s="4" t="s">
        <v>94</v>
      </c>
      <c r="C86" s="5">
        <v>660804</v>
      </c>
      <c r="D86" s="5">
        <v>142742</v>
      </c>
      <c r="E86" s="5">
        <v>2008</v>
      </c>
      <c r="F86" s="5">
        <v>10</v>
      </c>
      <c r="G86" s="5">
        <v>9</v>
      </c>
      <c r="H86" s="6">
        <v>2.1</v>
      </c>
      <c r="I86" s="5">
        <v>0.082</v>
      </c>
    </row>
    <row r="87" spans="1:9" ht="15">
      <c r="A87" s="4" t="s">
        <v>12</v>
      </c>
      <c r="B87" s="4" t="s">
        <v>94</v>
      </c>
      <c r="C87" s="5">
        <v>660804</v>
      </c>
      <c r="D87" s="5">
        <v>142742</v>
      </c>
      <c r="E87" s="5">
        <v>2009</v>
      </c>
      <c r="F87" s="5">
        <v>2</v>
      </c>
      <c r="G87" s="5">
        <v>10</v>
      </c>
      <c r="H87" s="6">
        <v>0.7</v>
      </c>
      <c r="I87" s="5">
        <v>0.117</v>
      </c>
    </row>
    <row r="88" spans="1:9" ht="15">
      <c r="A88" s="4" t="s">
        <v>12</v>
      </c>
      <c r="B88" s="4" t="s">
        <v>94</v>
      </c>
      <c r="C88" s="5">
        <v>660804</v>
      </c>
      <c r="D88" s="5">
        <v>142742</v>
      </c>
      <c r="E88" s="5">
        <v>2009</v>
      </c>
      <c r="F88" s="5">
        <v>5</v>
      </c>
      <c r="G88" s="5">
        <v>4</v>
      </c>
      <c r="H88" s="6">
        <v>1.9</v>
      </c>
      <c r="I88" s="5">
        <v>0.103</v>
      </c>
    </row>
    <row r="89" spans="1:9" ht="15">
      <c r="A89" s="4" t="s">
        <v>12</v>
      </c>
      <c r="B89" s="4" t="s">
        <v>94</v>
      </c>
      <c r="C89" s="5">
        <v>660804</v>
      </c>
      <c r="D89" s="5">
        <v>142742</v>
      </c>
      <c r="E89" s="5">
        <v>2009</v>
      </c>
      <c r="F89" s="5">
        <v>8</v>
      </c>
      <c r="G89" s="5">
        <v>11</v>
      </c>
      <c r="H89" s="6">
        <v>3.9</v>
      </c>
      <c r="I89" s="5">
        <v>0.119</v>
      </c>
    </row>
    <row r="90" spans="1:9" ht="15">
      <c r="A90" s="4" t="s">
        <v>12</v>
      </c>
      <c r="B90" s="4" t="s">
        <v>94</v>
      </c>
      <c r="C90" s="5">
        <v>660804</v>
      </c>
      <c r="D90" s="5">
        <v>142742</v>
      </c>
      <c r="E90" s="5">
        <v>2009</v>
      </c>
      <c r="F90" s="5">
        <v>10</v>
      </c>
      <c r="G90" s="5">
        <v>12</v>
      </c>
      <c r="H90" s="6">
        <v>3.2</v>
      </c>
      <c r="I90" s="5">
        <v>0.085</v>
      </c>
    </row>
    <row r="91" spans="1:9" ht="15">
      <c r="A91" s="4" t="s">
        <v>12</v>
      </c>
      <c r="B91" s="4" t="s">
        <v>94</v>
      </c>
      <c r="C91" s="5">
        <v>660804</v>
      </c>
      <c r="D91" s="5">
        <v>142742</v>
      </c>
      <c r="E91" s="5">
        <v>2010</v>
      </c>
      <c r="F91" s="5">
        <v>3</v>
      </c>
      <c r="G91" s="5">
        <v>2</v>
      </c>
      <c r="H91" s="6">
        <v>0.5</v>
      </c>
      <c r="I91" s="5">
        <v>0.101</v>
      </c>
    </row>
    <row r="92" spans="1:9" ht="15">
      <c r="A92" s="4" t="s">
        <v>12</v>
      </c>
      <c r="B92" s="4" t="s">
        <v>94</v>
      </c>
      <c r="C92" s="5">
        <v>660804</v>
      </c>
      <c r="D92" s="5">
        <v>142742</v>
      </c>
      <c r="E92" s="5">
        <v>2010</v>
      </c>
      <c r="F92" s="5">
        <v>5</v>
      </c>
      <c r="G92" s="5">
        <v>24</v>
      </c>
      <c r="H92" s="6">
        <v>4.3</v>
      </c>
      <c r="I92" s="5">
        <v>0.093</v>
      </c>
    </row>
    <row r="93" spans="1:9" ht="15">
      <c r="A93" s="4" t="s">
        <v>12</v>
      </c>
      <c r="B93" s="4" t="s">
        <v>94</v>
      </c>
      <c r="C93" s="5">
        <v>660804</v>
      </c>
      <c r="D93" s="5">
        <v>142742</v>
      </c>
      <c r="E93" s="5">
        <v>2010</v>
      </c>
      <c r="F93" s="5">
        <v>8</v>
      </c>
      <c r="G93" s="5">
        <v>11</v>
      </c>
      <c r="H93" s="6">
        <v>4.9</v>
      </c>
      <c r="I93" s="5">
        <v>0.064</v>
      </c>
    </row>
    <row r="94" spans="1:9" ht="15">
      <c r="A94" s="4" t="s">
        <v>12</v>
      </c>
      <c r="B94" s="4" t="s">
        <v>94</v>
      </c>
      <c r="C94" s="5">
        <v>660804</v>
      </c>
      <c r="D94" s="5">
        <v>142742</v>
      </c>
      <c r="E94" s="5">
        <v>2010</v>
      </c>
      <c r="F94" s="5">
        <v>10</v>
      </c>
      <c r="G94" s="5">
        <v>12</v>
      </c>
      <c r="H94" s="6">
        <v>2.5</v>
      </c>
      <c r="I94" s="5">
        <v>0.09</v>
      </c>
    </row>
    <row r="95" spans="1:9" ht="15">
      <c r="A95" s="4" t="s">
        <v>12</v>
      </c>
      <c r="B95" s="4" t="s">
        <v>94</v>
      </c>
      <c r="C95" s="5">
        <v>660804</v>
      </c>
      <c r="D95" s="5">
        <v>142742</v>
      </c>
      <c r="E95" s="5">
        <v>2011</v>
      </c>
      <c r="F95" s="5">
        <v>2</v>
      </c>
      <c r="G95" s="5">
        <v>21</v>
      </c>
      <c r="H95" s="6">
        <v>1</v>
      </c>
      <c r="I95" s="5">
        <v>0.11</v>
      </c>
    </row>
    <row r="96" spans="1:9" ht="15">
      <c r="A96" s="4" t="s">
        <v>12</v>
      </c>
      <c r="B96" s="4" t="s">
        <v>94</v>
      </c>
      <c r="C96" s="5">
        <v>660804</v>
      </c>
      <c r="D96" s="5">
        <v>142742</v>
      </c>
      <c r="E96" s="5">
        <v>2011</v>
      </c>
      <c r="F96" s="5">
        <v>5</v>
      </c>
      <c r="G96" s="5">
        <v>10</v>
      </c>
      <c r="H96" s="6">
        <v>3.2</v>
      </c>
      <c r="I96" s="5">
        <v>0.083</v>
      </c>
    </row>
    <row r="97" spans="1:9" ht="15">
      <c r="A97" s="4" t="s">
        <v>12</v>
      </c>
      <c r="B97" s="4" t="s">
        <v>94</v>
      </c>
      <c r="C97" s="5">
        <v>660804</v>
      </c>
      <c r="D97" s="5">
        <v>142742</v>
      </c>
      <c r="E97" s="5">
        <v>2011</v>
      </c>
      <c r="F97" s="5">
        <v>8</v>
      </c>
      <c r="G97" s="5">
        <v>17</v>
      </c>
      <c r="H97" s="6">
        <v>3</v>
      </c>
      <c r="I97" s="5">
        <v>0.063</v>
      </c>
    </row>
    <row r="98" spans="1:9" ht="15">
      <c r="A98" s="4" t="s">
        <v>12</v>
      </c>
      <c r="B98" s="4" t="s">
        <v>94</v>
      </c>
      <c r="C98" s="5">
        <v>660804</v>
      </c>
      <c r="D98" s="5">
        <v>142742</v>
      </c>
      <c r="E98" s="5">
        <v>2011</v>
      </c>
      <c r="F98" s="5">
        <v>10</v>
      </c>
      <c r="G98" s="5">
        <v>17</v>
      </c>
      <c r="H98" s="6">
        <v>3.1</v>
      </c>
      <c r="I98" s="5">
        <v>0.08</v>
      </c>
    </row>
    <row r="99" spans="1:9" ht="15">
      <c r="A99" s="4" t="s">
        <v>12</v>
      </c>
      <c r="B99" s="4" t="s">
        <v>94</v>
      </c>
      <c r="C99" s="5">
        <v>660804</v>
      </c>
      <c r="D99" s="5">
        <v>142742</v>
      </c>
      <c r="E99" s="5">
        <v>2012</v>
      </c>
      <c r="F99" s="5">
        <v>2</v>
      </c>
      <c r="G99" s="5">
        <v>15</v>
      </c>
      <c r="H99" s="6">
        <v>1.2</v>
      </c>
      <c r="I99" s="5">
        <v>0.097</v>
      </c>
    </row>
    <row r="100" spans="1:9" ht="15">
      <c r="A100" s="4" t="s">
        <v>12</v>
      </c>
      <c r="B100" s="4" t="s">
        <v>94</v>
      </c>
      <c r="C100" s="5">
        <v>660804</v>
      </c>
      <c r="D100" s="5">
        <v>142742</v>
      </c>
      <c r="E100" s="5">
        <v>2012</v>
      </c>
      <c r="F100" s="5">
        <v>5</v>
      </c>
      <c r="G100" s="5">
        <v>22</v>
      </c>
      <c r="H100" s="6">
        <v>3.5</v>
      </c>
      <c r="I100" s="5">
        <v>0.082</v>
      </c>
    </row>
    <row r="101" spans="1:9" ht="15">
      <c r="A101" s="4" t="s">
        <v>12</v>
      </c>
      <c r="B101" s="4" t="s">
        <v>94</v>
      </c>
      <c r="C101" s="5">
        <v>660804</v>
      </c>
      <c r="D101" s="5">
        <v>142742</v>
      </c>
      <c r="E101" s="5">
        <v>2012</v>
      </c>
      <c r="F101" s="5">
        <v>8</v>
      </c>
      <c r="G101" s="5">
        <v>15</v>
      </c>
      <c r="H101" s="6">
        <v>2.6</v>
      </c>
      <c r="I101" s="5">
        <v>0.073</v>
      </c>
    </row>
    <row r="102" spans="1:9" ht="15">
      <c r="A102" s="4" t="s">
        <v>12</v>
      </c>
      <c r="B102" s="4" t="s">
        <v>94</v>
      </c>
      <c r="C102" s="5">
        <v>660804</v>
      </c>
      <c r="D102" s="5">
        <v>142742</v>
      </c>
      <c r="E102" s="5">
        <v>2012</v>
      </c>
      <c r="F102" s="5">
        <v>10</v>
      </c>
      <c r="G102" s="5">
        <v>11</v>
      </c>
      <c r="H102" s="6">
        <v>2.9</v>
      </c>
      <c r="I102" s="5">
        <v>0.091</v>
      </c>
    </row>
    <row r="103" spans="1:9" ht="15">
      <c r="A103" s="4" t="s">
        <v>13</v>
      </c>
      <c r="B103" s="4" t="s">
        <v>92</v>
      </c>
      <c r="C103" s="5">
        <v>663590</v>
      </c>
      <c r="D103" s="5">
        <v>145380</v>
      </c>
      <c r="E103" s="5">
        <v>2007</v>
      </c>
      <c r="F103" s="5">
        <v>8</v>
      </c>
      <c r="G103" s="5">
        <v>14</v>
      </c>
      <c r="H103" s="6">
        <v>2.3</v>
      </c>
      <c r="I103" s="5">
        <v>0.155</v>
      </c>
    </row>
    <row r="104" spans="1:9" ht="15">
      <c r="A104" s="4" t="s">
        <v>13</v>
      </c>
      <c r="B104" s="4" t="s">
        <v>92</v>
      </c>
      <c r="C104" s="5">
        <v>663590</v>
      </c>
      <c r="D104" s="5">
        <v>145380</v>
      </c>
      <c r="E104" s="5">
        <v>2008</v>
      </c>
      <c r="F104" s="5">
        <v>8</v>
      </c>
      <c r="G104" s="5">
        <v>6</v>
      </c>
      <c r="H104" s="6">
        <v>1.3</v>
      </c>
      <c r="I104" s="7"/>
    </row>
    <row r="105" spans="1:9" ht="15">
      <c r="A105" s="4" t="s">
        <v>13</v>
      </c>
      <c r="B105" s="4" t="s">
        <v>92</v>
      </c>
      <c r="C105" s="5">
        <v>663590</v>
      </c>
      <c r="D105" s="5">
        <v>145380</v>
      </c>
      <c r="E105" s="5">
        <v>2009</v>
      </c>
      <c r="F105" s="5">
        <v>8</v>
      </c>
      <c r="G105" s="5">
        <v>25</v>
      </c>
      <c r="H105" s="6">
        <v>0.9</v>
      </c>
      <c r="I105" s="7"/>
    </row>
    <row r="106" spans="1:9" ht="15">
      <c r="A106" s="4" t="s">
        <v>13</v>
      </c>
      <c r="B106" s="4" t="s">
        <v>93</v>
      </c>
      <c r="C106" s="7"/>
      <c r="D106" s="7"/>
      <c r="E106" s="5">
        <v>2010</v>
      </c>
      <c r="F106" s="5">
        <v>8</v>
      </c>
      <c r="G106" s="5">
        <v>19</v>
      </c>
      <c r="H106" s="6">
        <v>3.25</v>
      </c>
      <c r="I106" s="5">
        <v>0.155</v>
      </c>
    </row>
    <row r="107" spans="1:9" ht="15">
      <c r="A107" s="4" t="s">
        <v>13</v>
      </c>
      <c r="B107" s="4" t="s">
        <v>93</v>
      </c>
      <c r="C107" s="7"/>
      <c r="D107" s="7"/>
      <c r="E107" s="5">
        <v>2011</v>
      </c>
      <c r="F107" s="5">
        <v>8</v>
      </c>
      <c r="G107" s="5">
        <v>31</v>
      </c>
      <c r="H107" s="6">
        <v>3.1</v>
      </c>
      <c r="I107" s="5">
        <v>0.145</v>
      </c>
    </row>
    <row r="108" spans="1:9" ht="15">
      <c r="A108" s="4" t="s">
        <v>14</v>
      </c>
      <c r="B108" s="4" t="s">
        <v>99</v>
      </c>
      <c r="C108" s="5">
        <v>658640</v>
      </c>
      <c r="D108" s="5">
        <v>142260</v>
      </c>
      <c r="E108" s="5">
        <v>2007</v>
      </c>
      <c r="F108" s="5">
        <v>8</v>
      </c>
      <c r="G108" s="5">
        <v>16</v>
      </c>
      <c r="H108" s="6">
        <v>7.8</v>
      </c>
      <c r="I108" s="5">
        <v>0.08</v>
      </c>
    </row>
    <row r="109" spans="1:9" ht="15">
      <c r="A109" s="4" t="s">
        <v>14</v>
      </c>
      <c r="B109" s="4" t="s">
        <v>99</v>
      </c>
      <c r="C109" s="5">
        <v>658640</v>
      </c>
      <c r="D109" s="5">
        <v>142260</v>
      </c>
      <c r="E109" s="5">
        <v>2008</v>
      </c>
      <c r="F109" s="5">
        <v>8</v>
      </c>
      <c r="G109" s="5">
        <v>18</v>
      </c>
      <c r="H109" s="6">
        <v>12</v>
      </c>
      <c r="I109" s="5">
        <v>0.08</v>
      </c>
    </row>
    <row r="110" spans="1:9" ht="15">
      <c r="A110" s="4" t="s">
        <v>14</v>
      </c>
      <c r="B110" s="4" t="s">
        <v>99</v>
      </c>
      <c r="C110" s="5">
        <v>658640</v>
      </c>
      <c r="D110" s="5">
        <v>142260</v>
      </c>
      <c r="E110" s="5">
        <v>2009</v>
      </c>
      <c r="F110" s="5">
        <v>8</v>
      </c>
      <c r="G110" s="5">
        <v>11</v>
      </c>
      <c r="H110" s="6">
        <v>10</v>
      </c>
      <c r="I110" s="5">
        <v>0.1</v>
      </c>
    </row>
    <row r="111" spans="1:9" ht="15">
      <c r="A111" s="4" t="s">
        <v>14</v>
      </c>
      <c r="B111" s="4" t="s">
        <v>100</v>
      </c>
      <c r="C111" s="5">
        <v>6585450</v>
      </c>
      <c r="D111" s="5">
        <v>1423700</v>
      </c>
      <c r="E111" s="5">
        <v>2010</v>
      </c>
      <c r="F111" s="5">
        <v>8</v>
      </c>
      <c r="G111" s="5">
        <v>12</v>
      </c>
      <c r="H111" s="6">
        <v>4.7</v>
      </c>
      <c r="I111" s="5">
        <v>0.09</v>
      </c>
    </row>
    <row r="112" spans="1:9" ht="15">
      <c r="A112" s="4" t="s">
        <v>14</v>
      </c>
      <c r="B112" s="4" t="s">
        <v>100</v>
      </c>
      <c r="C112" s="7"/>
      <c r="D112" s="7"/>
      <c r="E112" s="5">
        <v>2011</v>
      </c>
      <c r="F112" s="5">
        <v>8</v>
      </c>
      <c r="G112" s="5">
        <v>4</v>
      </c>
      <c r="H112" s="6">
        <v>29</v>
      </c>
      <c r="I112" s="5">
        <v>0.086</v>
      </c>
    </row>
    <row r="113" spans="1:9" ht="15">
      <c r="A113" s="4" t="s">
        <v>14</v>
      </c>
      <c r="B113" s="4" t="s">
        <v>100</v>
      </c>
      <c r="C113" s="7"/>
      <c r="D113" s="7"/>
      <c r="E113" s="5">
        <v>2012</v>
      </c>
      <c r="F113" s="5">
        <v>8</v>
      </c>
      <c r="G113" s="5">
        <v>13</v>
      </c>
      <c r="H113" s="6">
        <v>30</v>
      </c>
      <c r="I113" s="5">
        <v>0.093</v>
      </c>
    </row>
    <row r="114" spans="1:9" ht="15">
      <c r="A114" s="4" t="s">
        <v>101</v>
      </c>
      <c r="B114" s="4" t="s">
        <v>102</v>
      </c>
      <c r="C114" s="5">
        <v>6645456</v>
      </c>
      <c r="D114" s="5">
        <v>1470538</v>
      </c>
      <c r="E114" s="5">
        <v>2011</v>
      </c>
      <c r="F114" s="5">
        <v>8</v>
      </c>
      <c r="G114" s="5">
        <v>10</v>
      </c>
      <c r="H114" s="6">
        <v>31</v>
      </c>
      <c r="I114" s="5">
        <v>0.061</v>
      </c>
    </row>
    <row r="115" spans="1:9" ht="15">
      <c r="A115" s="4" t="s">
        <v>103</v>
      </c>
      <c r="B115" s="4" t="s">
        <v>104</v>
      </c>
      <c r="C115" s="7"/>
      <c r="D115" s="7"/>
      <c r="E115" s="5">
        <v>2007</v>
      </c>
      <c r="F115" s="5">
        <v>8</v>
      </c>
      <c r="G115" s="5">
        <v>13</v>
      </c>
      <c r="H115" s="6">
        <v>7.7</v>
      </c>
      <c r="I115" s="5">
        <v>0.067</v>
      </c>
    </row>
    <row r="116" spans="1:9" ht="15">
      <c r="A116" s="4" t="s">
        <v>103</v>
      </c>
      <c r="B116" s="4" t="s">
        <v>104</v>
      </c>
      <c r="C116" s="7"/>
      <c r="D116" s="7"/>
      <c r="E116" s="5">
        <v>2008</v>
      </c>
      <c r="F116" s="5">
        <v>8</v>
      </c>
      <c r="G116" s="5">
        <v>13</v>
      </c>
      <c r="H116" s="6">
        <v>6.9</v>
      </c>
      <c r="I116" s="5">
        <v>0.077</v>
      </c>
    </row>
    <row r="117" spans="1:9" ht="15">
      <c r="A117" s="4" t="s">
        <v>103</v>
      </c>
      <c r="B117" s="4" t="s">
        <v>104</v>
      </c>
      <c r="C117" s="7"/>
      <c r="D117" s="7"/>
      <c r="E117" s="5">
        <v>2009</v>
      </c>
      <c r="F117" s="5">
        <v>8</v>
      </c>
      <c r="G117" s="5">
        <v>20</v>
      </c>
      <c r="H117" s="6">
        <v>4.8</v>
      </c>
      <c r="I117" s="5">
        <v>0.107</v>
      </c>
    </row>
    <row r="118" spans="1:9" ht="15">
      <c r="A118" s="4" t="s">
        <v>70</v>
      </c>
      <c r="B118" s="4" t="s">
        <v>96</v>
      </c>
      <c r="C118" s="5">
        <v>657310</v>
      </c>
      <c r="D118" s="5">
        <v>148210</v>
      </c>
      <c r="E118" s="5">
        <v>2007</v>
      </c>
      <c r="F118" s="5">
        <v>8</v>
      </c>
      <c r="G118" s="5">
        <v>29</v>
      </c>
      <c r="H118" s="6">
        <v>66</v>
      </c>
      <c r="I118" s="5">
        <v>0.057</v>
      </c>
    </row>
    <row r="119" spans="1:9" ht="15">
      <c r="A119" s="4" t="s">
        <v>70</v>
      </c>
      <c r="B119" s="4" t="s">
        <v>96</v>
      </c>
      <c r="C119" s="5">
        <v>657310</v>
      </c>
      <c r="D119" s="5">
        <v>148210</v>
      </c>
      <c r="E119" s="5">
        <v>2008</v>
      </c>
      <c r="F119" s="5">
        <v>8</v>
      </c>
      <c r="G119" s="5">
        <v>19</v>
      </c>
      <c r="H119" s="6">
        <v>67</v>
      </c>
      <c r="I119" s="5">
        <v>0.027</v>
      </c>
    </row>
    <row r="120" spans="1:9" ht="15">
      <c r="A120" s="4" t="s">
        <v>70</v>
      </c>
      <c r="B120" s="4" t="s">
        <v>96</v>
      </c>
      <c r="C120" s="5">
        <v>657310</v>
      </c>
      <c r="D120" s="5">
        <v>148210</v>
      </c>
      <c r="E120" s="5">
        <v>2009</v>
      </c>
      <c r="F120" s="5">
        <v>8</v>
      </c>
      <c r="G120" s="5">
        <v>5</v>
      </c>
      <c r="H120" s="6">
        <v>40</v>
      </c>
      <c r="I120" s="5">
        <v>0.091</v>
      </c>
    </row>
    <row r="121" spans="1:9" ht="15">
      <c r="A121" s="4" t="s">
        <v>70</v>
      </c>
      <c r="B121" s="4" t="s">
        <v>97</v>
      </c>
      <c r="C121" s="7"/>
      <c r="D121" s="7"/>
      <c r="E121" s="5">
        <v>2010</v>
      </c>
      <c r="F121" s="5">
        <v>8</v>
      </c>
      <c r="G121" s="5">
        <v>11</v>
      </c>
      <c r="H121" s="6">
        <v>54.55</v>
      </c>
      <c r="I121" s="5">
        <v>0.07</v>
      </c>
    </row>
    <row r="122" spans="1:9" ht="15">
      <c r="A122" s="4" t="s">
        <v>70</v>
      </c>
      <c r="B122" s="4" t="s">
        <v>97</v>
      </c>
      <c r="C122" s="7"/>
      <c r="D122" s="7"/>
      <c r="E122" s="5">
        <v>2011</v>
      </c>
      <c r="F122" s="5">
        <v>8</v>
      </c>
      <c r="G122" s="5">
        <v>25</v>
      </c>
      <c r="H122" s="6">
        <v>115.32</v>
      </c>
      <c r="I122" s="5">
        <v>0.06</v>
      </c>
    </row>
    <row r="123" spans="1:9" ht="15">
      <c r="A123" s="4" t="s">
        <v>70</v>
      </c>
      <c r="B123" s="4" t="s">
        <v>97</v>
      </c>
      <c r="C123" s="7"/>
      <c r="D123" s="7"/>
      <c r="E123" s="5">
        <v>2012</v>
      </c>
      <c r="F123" s="5">
        <v>8</v>
      </c>
      <c r="G123" s="5">
        <v>8</v>
      </c>
      <c r="H123" s="6">
        <v>62.45</v>
      </c>
      <c r="I123" s="5">
        <v>0.088</v>
      </c>
    </row>
    <row r="124" spans="1:9" ht="15">
      <c r="A124" s="4" t="s">
        <v>15</v>
      </c>
      <c r="B124" s="4" t="s">
        <v>96</v>
      </c>
      <c r="C124" s="5">
        <v>656285</v>
      </c>
      <c r="D124" s="5">
        <v>143110</v>
      </c>
      <c r="E124" s="5">
        <v>2007</v>
      </c>
      <c r="F124" s="5">
        <v>8</v>
      </c>
      <c r="G124" s="5">
        <v>28</v>
      </c>
      <c r="H124" s="6">
        <v>2.2</v>
      </c>
      <c r="I124" s="5">
        <v>0.042</v>
      </c>
    </row>
    <row r="125" spans="1:9" ht="15">
      <c r="A125" s="4" t="s">
        <v>15</v>
      </c>
      <c r="B125" s="4" t="s">
        <v>96</v>
      </c>
      <c r="C125" s="5">
        <v>656285</v>
      </c>
      <c r="D125" s="5">
        <v>143110</v>
      </c>
      <c r="E125" s="5">
        <v>2008</v>
      </c>
      <c r="F125" s="5">
        <v>8</v>
      </c>
      <c r="G125" s="5">
        <v>20</v>
      </c>
      <c r="H125" s="6">
        <v>2.2</v>
      </c>
      <c r="I125" s="5">
        <v>0.055</v>
      </c>
    </row>
    <row r="126" spans="1:9" ht="15">
      <c r="A126" s="4" t="s">
        <v>15</v>
      </c>
      <c r="B126" s="4" t="s">
        <v>96</v>
      </c>
      <c r="C126" s="5">
        <v>656285</v>
      </c>
      <c r="D126" s="5">
        <v>143110</v>
      </c>
      <c r="E126" s="5">
        <v>2009</v>
      </c>
      <c r="F126" s="5">
        <v>8</v>
      </c>
      <c r="G126" s="5">
        <v>5</v>
      </c>
      <c r="H126" s="6">
        <v>2</v>
      </c>
      <c r="I126" s="5">
        <v>0.045</v>
      </c>
    </row>
    <row r="127" spans="1:9" ht="15">
      <c r="A127" s="4" t="s">
        <v>15</v>
      </c>
      <c r="B127" s="4" t="s">
        <v>97</v>
      </c>
      <c r="C127" s="7"/>
      <c r="D127" s="7"/>
      <c r="E127" s="5">
        <v>2010</v>
      </c>
      <c r="F127" s="5">
        <v>8</v>
      </c>
      <c r="G127" s="5">
        <v>12</v>
      </c>
      <c r="H127" s="6">
        <v>3.4</v>
      </c>
      <c r="I127" s="5">
        <v>0.049</v>
      </c>
    </row>
    <row r="128" spans="1:9" ht="15">
      <c r="A128" s="4" t="s">
        <v>15</v>
      </c>
      <c r="B128" s="4" t="s">
        <v>97</v>
      </c>
      <c r="C128" s="7"/>
      <c r="D128" s="7"/>
      <c r="E128" s="5">
        <v>2011</v>
      </c>
      <c r="F128" s="5">
        <v>8</v>
      </c>
      <c r="G128" s="5">
        <v>24</v>
      </c>
      <c r="H128" s="6">
        <v>4.8</v>
      </c>
      <c r="I128" s="5">
        <v>0.045</v>
      </c>
    </row>
    <row r="129" spans="1:9" ht="15">
      <c r="A129" s="4" t="s">
        <v>16</v>
      </c>
      <c r="B129" s="4" t="s">
        <v>99</v>
      </c>
      <c r="C129" s="5">
        <v>657730</v>
      </c>
      <c r="D129" s="5">
        <v>142850</v>
      </c>
      <c r="E129" s="5">
        <v>2007</v>
      </c>
      <c r="F129" s="5">
        <v>8</v>
      </c>
      <c r="G129" s="5">
        <v>16</v>
      </c>
      <c r="H129" s="6">
        <v>4</v>
      </c>
      <c r="I129" s="5">
        <v>0.08</v>
      </c>
    </row>
    <row r="130" spans="1:9" ht="15">
      <c r="A130" s="4" t="s">
        <v>16</v>
      </c>
      <c r="B130" s="4" t="s">
        <v>99</v>
      </c>
      <c r="C130" s="5">
        <v>657730</v>
      </c>
      <c r="D130" s="5">
        <v>142850</v>
      </c>
      <c r="E130" s="5">
        <v>2008</v>
      </c>
      <c r="F130" s="5">
        <v>8</v>
      </c>
      <c r="G130" s="5">
        <v>18</v>
      </c>
      <c r="H130" s="6">
        <v>7.4</v>
      </c>
      <c r="I130" s="5">
        <v>0.09</v>
      </c>
    </row>
    <row r="131" spans="1:9" ht="15">
      <c r="A131" s="4" t="s">
        <v>16</v>
      </c>
      <c r="B131" s="4" t="s">
        <v>99</v>
      </c>
      <c r="C131" s="5">
        <v>657730</v>
      </c>
      <c r="D131" s="5">
        <v>142850</v>
      </c>
      <c r="E131" s="5">
        <v>2009</v>
      </c>
      <c r="F131" s="5">
        <v>8</v>
      </c>
      <c r="G131" s="5">
        <v>11</v>
      </c>
      <c r="H131" s="6">
        <v>2.8</v>
      </c>
      <c r="I131" s="5">
        <v>0.12</v>
      </c>
    </row>
    <row r="132" spans="1:9" ht="15">
      <c r="A132" s="4" t="s">
        <v>16</v>
      </c>
      <c r="B132" s="4" t="s">
        <v>100</v>
      </c>
      <c r="C132" s="5">
        <v>6577300</v>
      </c>
      <c r="D132" s="5">
        <v>1428500</v>
      </c>
      <c r="E132" s="5">
        <v>2010</v>
      </c>
      <c r="F132" s="5">
        <v>8</v>
      </c>
      <c r="G132" s="5">
        <v>12</v>
      </c>
      <c r="H132" s="6">
        <v>6.9</v>
      </c>
      <c r="I132" s="5">
        <v>0.09</v>
      </c>
    </row>
    <row r="133" spans="1:9" ht="15">
      <c r="A133" s="4" t="s">
        <v>16</v>
      </c>
      <c r="B133" s="4" t="s">
        <v>100</v>
      </c>
      <c r="C133" s="7"/>
      <c r="D133" s="7"/>
      <c r="E133" s="5">
        <v>2011</v>
      </c>
      <c r="F133" s="5">
        <v>8</v>
      </c>
      <c r="G133" s="5">
        <v>4</v>
      </c>
      <c r="H133" s="6">
        <v>7.4</v>
      </c>
      <c r="I133" s="5">
        <v>0.105</v>
      </c>
    </row>
    <row r="134" spans="1:9" ht="15">
      <c r="A134" s="4" t="s">
        <v>16</v>
      </c>
      <c r="B134" s="4" t="s">
        <v>100</v>
      </c>
      <c r="C134" s="7"/>
      <c r="D134" s="7"/>
      <c r="E134" s="5">
        <v>2012</v>
      </c>
      <c r="F134" s="5">
        <v>8</v>
      </c>
      <c r="G134" s="5">
        <v>13</v>
      </c>
      <c r="H134" s="6">
        <v>16</v>
      </c>
      <c r="I134" s="5">
        <v>0.11</v>
      </c>
    </row>
    <row r="135" spans="1:9" ht="15">
      <c r="A135" s="4" t="s">
        <v>75</v>
      </c>
      <c r="B135" s="4" t="s">
        <v>93</v>
      </c>
      <c r="C135" s="7"/>
      <c r="D135" s="7"/>
      <c r="E135" s="5">
        <v>2011</v>
      </c>
      <c r="F135" s="5">
        <v>8</v>
      </c>
      <c r="G135" s="5">
        <v>25</v>
      </c>
      <c r="H135" s="6">
        <v>31.42</v>
      </c>
      <c r="I135" s="5">
        <v>0.133</v>
      </c>
    </row>
    <row r="136" spans="1:9" ht="15">
      <c r="A136" s="4" t="s">
        <v>75</v>
      </c>
      <c r="B136" s="4" t="s">
        <v>93</v>
      </c>
      <c r="C136" s="7"/>
      <c r="D136" s="7"/>
      <c r="E136" s="5">
        <v>2012</v>
      </c>
      <c r="F136" s="5">
        <v>8</v>
      </c>
      <c r="G136" s="5">
        <v>8</v>
      </c>
      <c r="H136" s="6">
        <v>17.42</v>
      </c>
      <c r="I136" s="5">
        <v>0.219</v>
      </c>
    </row>
    <row r="137" spans="1:9" ht="15">
      <c r="A137" s="4" t="s">
        <v>17</v>
      </c>
      <c r="B137" s="4" t="s">
        <v>92</v>
      </c>
      <c r="C137" s="5">
        <v>660148</v>
      </c>
      <c r="D137" s="5">
        <v>145753</v>
      </c>
      <c r="E137" s="5">
        <v>2007</v>
      </c>
      <c r="F137" s="5">
        <v>8</v>
      </c>
      <c r="G137" s="5">
        <v>15</v>
      </c>
      <c r="H137" s="6">
        <v>12</v>
      </c>
      <c r="I137" s="5">
        <v>0.128</v>
      </c>
    </row>
    <row r="138" spans="1:9" ht="15">
      <c r="A138" s="4" t="s">
        <v>17</v>
      </c>
      <c r="B138" s="4" t="s">
        <v>92</v>
      </c>
      <c r="C138" s="5">
        <v>660148</v>
      </c>
      <c r="D138" s="5">
        <v>145753</v>
      </c>
      <c r="E138" s="5">
        <v>2008</v>
      </c>
      <c r="F138" s="5">
        <v>8</v>
      </c>
      <c r="G138" s="5">
        <v>29</v>
      </c>
      <c r="H138" s="6">
        <v>9.8</v>
      </c>
      <c r="I138" s="7"/>
    </row>
    <row r="139" spans="1:9" ht="15">
      <c r="A139" s="4" t="s">
        <v>17</v>
      </c>
      <c r="B139" s="4" t="s">
        <v>92</v>
      </c>
      <c r="C139" s="5">
        <v>660148</v>
      </c>
      <c r="D139" s="5">
        <v>145753</v>
      </c>
      <c r="E139" s="5">
        <v>2009</v>
      </c>
      <c r="F139" s="5">
        <v>8</v>
      </c>
      <c r="G139" s="5">
        <v>24</v>
      </c>
      <c r="H139" s="6">
        <v>6.7</v>
      </c>
      <c r="I139" s="7"/>
    </row>
    <row r="140" spans="1:9" ht="15">
      <c r="A140" s="4" t="s">
        <v>17</v>
      </c>
      <c r="B140" s="4" t="s">
        <v>93</v>
      </c>
      <c r="C140" s="7"/>
      <c r="D140" s="7"/>
      <c r="E140" s="5">
        <v>2010</v>
      </c>
      <c r="F140" s="5">
        <v>8</v>
      </c>
      <c r="G140" s="5">
        <v>17</v>
      </c>
      <c r="H140" s="6">
        <v>11.49</v>
      </c>
      <c r="I140" s="5">
        <v>0.146</v>
      </c>
    </row>
    <row r="141" spans="1:9" ht="15">
      <c r="A141" s="4" t="s">
        <v>17</v>
      </c>
      <c r="B141" s="4" t="s">
        <v>93</v>
      </c>
      <c r="C141" s="7"/>
      <c r="D141" s="7"/>
      <c r="E141" s="5">
        <v>2011</v>
      </c>
      <c r="F141" s="5">
        <v>8</v>
      </c>
      <c r="G141" s="5">
        <v>30</v>
      </c>
      <c r="H141" s="6">
        <v>5.65</v>
      </c>
      <c r="I141" s="5">
        <v>0.105</v>
      </c>
    </row>
    <row r="142" spans="1:9" ht="15">
      <c r="A142" s="4" t="s">
        <v>17</v>
      </c>
      <c r="B142" s="4" t="s">
        <v>93</v>
      </c>
      <c r="C142" s="7"/>
      <c r="D142" s="7"/>
      <c r="E142" s="5">
        <v>2012</v>
      </c>
      <c r="F142" s="5">
        <v>8</v>
      </c>
      <c r="G142" s="5">
        <v>9</v>
      </c>
      <c r="H142" s="6">
        <v>17.25</v>
      </c>
      <c r="I142" s="5">
        <v>0.15</v>
      </c>
    </row>
    <row r="143" spans="1:9" ht="15">
      <c r="A143" s="4" t="s">
        <v>18</v>
      </c>
      <c r="B143" s="4" t="s">
        <v>92</v>
      </c>
      <c r="C143" s="5">
        <v>665945</v>
      </c>
      <c r="D143" s="5">
        <v>145035</v>
      </c>
      <c r="E143" s="5">
        <v>2007</v>
      </c>
      <c r="F143" s="5">
        <v>8</v>
      </c>
      <c r="G143" s="5">
        <v>14</v>
      </c>
      <c r="H143" s="6">
        <v>2.3</v>
      </c>
      <c r="I143" s="5">
        <v>0.086</v>
      </c>
    </row>
    <row r="144" spans="1:9" ht="15">
      <c r="A144" s="4" t="s">
        <v>18</v>
      </c>
      <c r="B144" s="4" t="s">
        <v>92</v>
      </c>
      <c r="C144" s="5">
        <v>665945</v>
      </c>
      <c r="D144" s="5">
        <v>145035</v>
      </c>
      <c r="E144" s="5">
        <v>2008</v>
      </c>
      <c r="F144" s="5">
        <v>8</v>
      </c>
      <c r="G144" s="5">
        <v>6</v>
      </c>
      <c r="H144" s="6">
        <v>5.4</v>
      </c>
      <c r="I144" s="7"/>
    </row>
    <row r="145" spans="1:9" ht="15">
      <c r="A145" s="4" t="s">
        <v>18</v>
      </c>
      <c r="B145" s="4" t="s">
        <v>92</v>
      </c>
      <c r="C145" s="5">
        <v>665945</v>
      </c>
      <c r="D145" s="5">
        <v>145035</v>
      </c>
      <c r="E145" s="5">
        <v>2009</v>
      </c>
      <c r="F145" s="5">
        <v>8</v>
      </c>
      <c r="G145" s="5">
        <v>25</v>
      </c>
      <c r="H145" s="6">
        <v>3.2</v>
      </c>
      <c r="I145" s="7"/>
    </row>
    <row r="146" spans="1:9" ht="15">
      <c r="A146" s="4" t="s">
        <v>18</v>
      </c>
      <c r="B146" s="4" t="s">
        <v>93</v>
      </c>
      <c r="C146" s="7"/>
      <c r="D146" s="7"/>
      <c r="E146" s="5">
        <v>2010</v>
      </c>
      <c r="F146" s="5">
        <v>8</v>
      </c>
      <c r="G146" s="5">
        <v>18</v>
      </c>
      <c r="H146" s="6">
        <v>2.57</v>
      </c>
      <c r="I146" s="5">
        <v>0.109</v>
      </c>
    </row>
    <row r="147" spans="1:9" ht="15">
      <c r="A147" s="4" t="s">
        <v>18</v>
      </c>
      <c r="B147" s="4" t="s">
        <v>93</v>
      </c>
      <c r="C147" s="7"/>
      <c r="D147" s="7"/>
      <c r="E147" s="5">
        <v>2011</v>
      </c>
      <c r="F147" s="5">
        <v>8</v>
      </c>
      <c r="G147" s="5">
        <v>31</v>
      </c>
      <c r="H147" s="6">
        <v>2</v>
      </c>
      <c r="I147" s="5">
        <v>0.088</v>
      </c>
    </row>
    <row r="148" spans="1:9" ht="15">
      <c r="A148" s="4" t="s">
        <v>19</v>
      </c>
      <c r="B148" s="4" t="s">
        <v>92</v>
      </c>
      <c r="C148" s="5">
        <v>663250</v>
      </c>
      <c r="D148" s="5">
        <v>146150</v>
      </c>
      <c r="E148" s="5">
        <v>2007</v>
      </c>
      <c r="F148" s="5">
        <v>8</v>
      </c>
      <c r="G148" s="5">
        <v>14</v>
      </c>
      <c r="H148" s="6">
        <v>4.7</v>
      </c>
      <c r="I148" s="5">
        <v>0.129</v>
      </c>
    </row>
    <row r="149" spans="1:9" ht="15">
      <c r="A149" s="4" t="s">
        <v>19</v>
      </c>
      <c r="B149" s="4" t="s">
        <v>92</v>
      </c>
      <c r="C149" s="5">
        <v>663250</v>
      </c>
      <c r="D149" s="5">
        <v>146150</v>
      </c>
      <c r="E149" s="5">
        <v>2008</v>
      </c>
      <c r="F149" s="5">
        <v>8</v>
      </c>
      <c r="G149" s="5">
        <v>6</v>
      </c>
      <c r="H149" s="6">
        <v>5.6</v>
      </c>
      <c r="I149" s="5">
        <v>0.122</v>
      </c>
    </row>
    <row r="150" spans="1:9" ht="15">
      <c r="A150" s="4" t="s">
        <v>19</v>
      </c>
      <c r="B150" s="4" t="s">
        <v>92</v>
      </c>
      <c r="C150" s="5">
        <v>663250</v>
      </c>
      <c r="D150" s="5">
        <v>146150</v>
      </c>
      <c r="E150" s="5">
        <v>2009</v>
      </c>
      <c r="F150" s="5">
        <v>8</v>
      </c>
      <c r="G150" s="5">
        <v>25</v>
      </c>
      <c r="H150" s="6">
        <v>5.4</v>
      </c>
      <c r="I150" s="5">
        <v>0.201</v>
      </c>
    </row>
    <row r="151" spans="1:9" ht="15">
      <c r="A151" s="4" t="s">
        <v>19</v>
      </c>
      <c r="B151" s="4" t="s">
        <v>93</v>
      </c>
      <c r="C151" s="7"/>
      <c r="D151" s="7"/>
      <c r="E151" s="5">
        <v>2010</v>
      </c>
      <c r="F151" s="5">
        <v>8</v>
      </c>
      <c r="G151" s="5">
        <v>18</v>
      </c>
      <c r="H151" s="6">
        <v>27.64</v>
      </c>
      <c r="I151" s="5">
        <v>0.143</v>
      </c>
    </row>
    <row r="152" spans="1:9" ht="15">
      <c r="A152" s="4" t="s">
        <v>19</v>
      </c>
      <c r="B152" s="4" t="s">
        <v>93</v>
      </c>
      <c r="C152" s="7"/>
      <c r="D152" s="7"/>
      <c r="E152" s="5">
        <v>2011</v>
      </c>
      <c r="F152" s="5">
        <v>8</v>
      </c>
      <c r="G152" s="5">
        <v>31</v>
      </c>
      <c r="H152" s="6">
        <v>16.21</v>
      </c>
      <c r="I152" s="5">
        <v>0.164</v>
      </c>
    </row>
    <row r="153" spans="1:9" ht="15">
      <c r="A153" s="4" t="s">
        <v>105</v>
      </c>
      <c r="B153" s="4" t="s">
        <v>96</v>
      </c>
      <c r="C153" s="5">
        <v>656730</v>
      </c>
      <c r="D153" s="5">
        <v>153160</v>
      </c>
      <c r="E153" s="5">
        <v>2007</v>
      </c>
      <c r="F153" s="5">
        <v>8</v>
      </c>
      <c r="G153" s="5">
        <v>29</v>
      </c>
      <c r="H153" s="6">
        <v>3.8</v>
      </c>
      <c r="I153" s="5">
        <v>0.076</v>
      </c>
    </row>
    <row r="154" spans="1:9" ht="15">
      <c r="A154" s="4" t="s">
        <v>105</v>
      </c>
      <c r="B154" s="4" t="s">
        <v>96</v>
      </c>
      <c r="C154" s="5">
        <v>656730</v>
      </c>
      <c r="D154" s="5">
        <v>153160</v>
      </c>
      <c r="E154" s="5">
        <v>2008</v>
      </c>
      <c r="F154" s="5">
        <v>8</v>
      </c>
      <c r="G154" s="5">
        <v>19</v>
      </c>
      <c r="H154" s="6">
        <v>5.7</v>
      </c>
      <c r="I154" s="5">
        <v>0.04</v>
      </c>
    </row>
    <row r="155" spans="1:9" ht="15">
      <c r="A155" s="4" t="s">
        <v>105</v>
      </c>
      <c r="B155" s="4" t="s">
        <v>96</v>
      </c>
      <c r="C155" s="5">
        <v>656730</v>
      </c>
      <c r="D155" s="5">
        <v>153160</v>
      </c>
      <c r="E155" s="5">
        <v>2009</v>
      </c>
      <c r="F155" s="5">
        <v>8</v>
      </c>
      <c r="G155" s="5">
        <v>4</v>
      </c>
      <c r="H155" s="6">
        <v>4.4</v>
      </c>
      <c r="I155" s="5">
        <v>0.139</v>
      </c>
    </row>
    <row r="156" spans="1:9" ht="15">
      <c r="A156" s="4" t="s">
        <v>105</v>
      </c>
      <c r="B156" s="4" t="s">
        <v>97</v>
      </c>
      <c r="C156" s="7"/>
      <c r="D156" s="7"/>
      <c r="E156" s="5">
        <v>2010</v>
      </c>
      <c r="F156" s="5">
        <v>8</v>
      </c>
      <c r="G156" s="5">
        <v>9</v>
      </c>
      <c r="H156" s="6">
        <v>10.65</v>
      </c>
      <c r="I156" s="5">
        <v>0.151</v>
      </c>
    </row>
    <row r="157" spans="1:9" ht="15">
      <c r="A157" s="4" t="s">
        <v>105</v>
      </c>
      <c r="B157" s="4" t="s">
        <v>97</v>
      </c>
      <c r="C157" s="7"/>
      <c r="D157" s="7"/>
      <c r="E157" s="5">
        <v>2011</v>
      </c>
      <c r="F157" s="5">
        <v>8</v>
      </c>
      <c r="G157" s="5">
        <v>23</v>
      </c>
      <c r="H157" s="6">
        <v>14.26</v>
      </c>
      <c r="I157" s="5">
        <v>0.101</v>
      </c>
    </row>
    <row r="158" spans="1:9" ht="15">
      <c r="A158" s="4" t="s">
        <v>105</v>
      </c>
      <c r="B158" s="4" t="s">
        <v>97</v>
      </c>
      <c r="C158" s="7"/>
      <c r="D158" s="7"/>
      <c r="E158" s="5">
        <v>2012</v>
      </c>
      <c r="F158" s="5">
        <v>8</v>
      </c>
      <c r="G158" s="5">
        <v>6</v>
      </c>
      <c r="H158" s="6">
        <v>13.91</v>
      </c>
      <c r="I158" s="5">
        <v>0.136</v>
      </c>
    </row>
    <row r="159" spans="1:9" ht="15">
      <c r="A159" s="4" t="s">
        <v>20</v>
      </c>
      <c r="B159" s="4" t="s">
        <v>92</v>
      </c>
      <c r="C159" s="5">
        <v>661890</v>
      </c>
      <c r="D159" s="5">
        <v>146235</v>
      </c>
      <c r="E159" s="5">
        <v>2007</v>
      </c>
      <c r="F159" s="5">
        <v>8</v>
      </c>
      <c r="G159" s="5">
        <v>14</v>
      </c>
      <c r="H159" s="6">
        <v>4.2</v>
      </c>
      <c r="I159" s="5">
        <v>0.126</v>
      </c>
    </row>
    <row r="160" spans="1:9" ht="15">
      <c r="A160" s="4" t="s">
        <v>20</v>
      </c>
      <c r="B160" s="4" t="s">
        <v>92</v>
      </c>
      <c r="C160" s="5">
        <v>661890</v>
      </c>
      <c r="D160" s="5">
        <v>146235</v>
      </c>
      <c r="E160" s="5">
        <v>2008</v>
      </c>
      <c r="F160" s="5">
        <v>8</v>
      </c>
      <c r="G160" s="5">
        <v>6</v>
      </c>
      <c r="H160" s="6">
        <v>1.8</v>
      </c>
      <c r="I160" s="5">
        <v>0.127</v>
      </c>
    </row>
    <row r="161" spans="1:9" ht="15">
      <c r="A161" s="4" t="s">
        <v>20</v>
      </c>
      <c r="B161" s="4" t="s">
        <v>92</v>
      </c>
      <c r="C161" s="5">
        <v>661890</v>
      </c>
      <c r="D161" s="5">
        <v>146235</v>
      </c>
      <c r="E161" s="5">
        <v>2009</v>
      </c>
      <c r="F161" s="5">
        <v>8</v>
      </c>
      <c r="G161" s="5">
        <v>25</v>
      </c>
      <c r="H161" s="6">
        <v>5.1</v>
      </c>
      <c r="I161" s="5">
        <v>0.165</v>
      </c>
    </row>
    <row r="162" spans="1:9" ht="15">
      <c r="A162" s="4" t="s">
        <v>20</v>
      </c>
      <c r="B162" s="4" t="s">
        <v>93</v>
      </c>
      <c r="C162" s="7"/>
      <c r="D162" s="7"/>
      <c r="E162" s="5">
        <v>2010</v>
      </c>
      <c r="F162" s="5">
        <v>8</v>
      </c>
      <c r="G162" s="5">
        <v>19</v>
      </c>
      <c r="H162" s="6">
        <v>5.88</v>
      </c>
      <c r="I162" s="5">
        <v>0.144</v>
      </c>
    </row>
    <row r="163" spans="1:9" ht="15">
      <c r="A163" s="4" t="s">
        <v>20</v>
      </c>
      <c r="B163" s="4" t="s">
        <v>93</v>
      </c>
      <c r="C163" s="7"/>
      <c r="D163" s="7"/>
      <c r="E163" s="5">
        <v>2011</v>
      </c>
      <c r="F163" s="5">
        <v>8</v>
      </c>
      <c r="G163" s="5">
        <v>29</v>
      </c>
      <c r="H163" s="6">
        <v>7.39</v>
      </c>
      <c r="I163" s="5">
        <v>0.127</v>
      </c>
    </row>
    <row r="164" spans="1:9" ht="15">
      <c r="A164" s="4" t="s">
        <v>20</v>
      </c>
      <c r="B164" s="4" t="s">
        <v>93</v>
      </c>
      <c r="C164" s="7"/>
      <c r="D164" s="7"/>
      <c r="E164" s="5">
        <v>2012</v>
      </c>
      <c r="F164" s="5">
        <v>8</v>
      </c>
      <c r="G164" s="5">
        <v>8</v>
      </c>
      <c r="H164" s="6">
        <v>5.58</v>
      </c>
      <c r="I164" s="5">
        <v>0.172</v>
      </c>
    </row>
    <row r="165" spans="1:9" ht="15">
      <c r="A165" s="4" t="s">
        <v>106</v>
      </c>
      <c r="B165" s="4" t="s">
        <v>99</v>
      </c>
      <c r="C165" s="5">
        <v>654150</v>
      </c>
      <c r="D165" s="5">
        <v>141325</v>
      </c>
      <c r="E165" s="5">
        <v>2007</v>
      </c>
      <c r="F165" s="5">
        <v>8</v>
      </c>
      <c r="G165" s="5">
        <v>16</v>
      </c>
      <c r="H165" s="6">
        <v>3.3</v>
      </c>
      <c r="I165" s="5">
        <v>0.07</v>
      </c>
    </row>
    <row r="166" spans="1:9" ht="15">
      <c r="A166" s="4" t="s">
        <v>106</v>
      </c>
      <c r="B166" s="4" t="s">
        <v>100</v>
      </c>
      <c r="C166" s="5">
        <v>6541500</v>
      </c>
      <c r="D166" s="5">
        <v>1413250</v>
      </c>
      <c r="E166" s="5">
        <v>2010</v>
      </c>
      <c r="F166" s="5">
        <v>8</v>
      </c>
      <c r="G166" s="5">
        <v>12</v>
      </c>
      <c r="H166" s="6">
        <v>3.6</v>
      </c>
      <c r="I166" s="5">
        <v>0.08</v>
      </c>
    </row>
    <row r="167" spans="1:9" ht="15">
      <c r="A167" s="4" t="s">
        <v>107</v>
      </c>
      <c r="B167" s="4" t="s">
        <v>92</v>
      </c>
      <c r="C167" s="5">
        <v>660650</v>
      </c>
      <c r="D167" s="5">
        <v>149200</v>
      </c>
      <c r="E167" s="5">
        <v>2007</v>
      </c>
      <c r="F167" s="5">
        <v>8</v>
      </c>
      <c r="G167" s="5">
        <v>17</v>
      </c>
      <c r="H167" s="6">
        <v>3.5</v>
      </c>
      <c r="I167" s="5">
        <v>0.091</v>
      </c>
    </row>
    <row r="168" spans="1:9" ht="15">
      <c r="A168" s="4" t="s">
        <v>107</v>
      </c>
      <c r="B168" s="4" t="s">
        <v>92</v>
      </c>
      <c r="C168" s="5">
        <v>660650</v>
      </c>
      <c r="D168" s="5">
        <v>149200</v>
      </c>
      <c r="E168" s="5">
        <v>2008</v>
      </c>
      <c r="F168" s="5">
        <v>8</v>
      </c>
      <c r="G168" s="5">
        <v>11</v>
      </c>
      <c r="H168" s="6">
        <v>9.2</v>
      </c>
      <c r="I168" s="5">
        <v>0.084</v>
      </c>
    </row>
    <row r="169" spans="1:9" ht="15">
      <c r="A169" s="4" t="s">
        <v>107</v>
      </c>
      <c r="B169" s="4" t="s">
        <v>92</v>
      </c>
      <c r="C169" s="5">
        <v>660650</v>
      </c>
      <c r="D169" s="5">
        <v>149200</v>
      </c>
      <c r="E169" s="5">
        <v>2009</v>
      </c>
      <c r="F169" s="5">
        <v>8</v>
      </c>
      <c r="G169" s="5">
        <v>20</v>
      </c>
      <c r="H169" s="6">
        <v>7.4</v>
      </c>
      <c r="I169" s="5">
        <v>0.107</v>
      </c>
    </row>
    <row r="170" spans="1:9" ht="15">
      <c r="A170" s="4" t="s">
        <v>107</v>
      </c>
      <c r="B170" s="4" t="s">
        <v>93</v>
      </c>
      <c r="C170" s="7"/>
      <c r="D170" s="7"/>
      <c r="E170" s="5">
        <v>2010</v>
      </c>
      <c r="F170" s="5">
        <v>8</v>
      </c>
      <c r="G170" s="5">
        <v>16</v>
      </c>
      <c r="H170" s="6">
        <v>10.51</v>
      </c>
      <c r="I170" s="5">
        <v>0.084</v>
      </c>
    </row>
    <row r="171" spans="1:9" ht="15">
      <c r="A171" s="4" t="s">
        <v>107</v>
      </c>
      <c r="B171" s="4" t="s">
        <v>93</v>
      </c>
      <c r="C171" s="7"/>
      <c r="D171" s="7"/>
      <c r="E171" s="5">
        <v>2011</v>
      </c>
      <c r="F171" s="5">
        <v>8</v>
      </c>
      <c r="G171" s="5">
        <v>29</v>
      </c>
      <c r="H171" s="6">
        <v>9.18</v>
      </c>
      <c r="I171" s="5">
        <v>0.062</v>
      </c>
    </row>
    <row r="172" spans="1:9" ht="15">
      <c r="A172" s="4" t="s">
        <v>107</v>
      </c>
      <c r="B172" s="4" t="s">
        <v>93</v>
      </c>
      <c r="C172" s="7"/>
      <c r="D172" s="7"/>
      <c r="E172" s="5">
        <v>2012</v>
      </c>
      <c r="F172" s="5">
        <v>8</v>
      </c>
      <c r="G172" s="5">
        <v>8</v>
      </c>
      <c r="H172" s="6">
        <v>11.21</v>
      </c>
      <c r="I172" s="5">
        <v>0.081</v>
      </c>
    </row>
    <row r="173" spans="1:9" ht="15">
      <c r="A173" s="4" t="s">
        <v>73</v>
      </c>
      <c r="B173" s="4" t="s">
        <v>108</v>
      </c>
      <c r="C173" s="7"/>
      <c r="D173" s="7"/>
      <c r="E173" s="5">
        <v>2007</v>
      </c>
      <c r="F173" s="5">
        <v>8</v>
      </c>
      <c r="G173" s="5">
        <v>13</v>
      </c>
      <c r="H173" s="6">
        <v>4.9</v>
      </c>
      <c r="I173" s="5">
        <v>0.056</v>
      </c>
    </row>
    <row r="174" spans="1:9" ht="15">
      <c r="A174" s="4" t="s">
        <v>73</v>
      </c>
      <c r="B174" s="4" t="s">
        <v>108</v>
      </c>
      <c r="C174" s="7"/>
      <c r="D174" s="7"/>
      <c r="E174" s="5">
        <v>2008</v>
      </c>
      <c r="F174" s="5">
        <v>8</v>
      </c>
      <c r="G174" s="5">
        <v>13</v>
      </c>
      <c r="H174" s="6">
        <v>7.7</v>
      </c>
      <c r="I174" s="5">
        <v>0.061</v>
      </c>
    </row>
    <row r="175" spans="1:9" ht="15">
      <c r="A175" s="4" t="s">
        <v>73</v>
      </c>
      <c r="B175" s="4" t="s">
        <v>108</v>
      </c>
      <c r="C175" s="7"/>
      <c r="D175" s="7"/>
      <c r="E175" s="5">
        <v>2009</v>
      </c>
      <c r="F175" s="5">
        <v>8</v>
      </c>
      <c r="G175" s="5">
        <v>19</v>
      </c>
      <c r="H175" s="6">
        <v>4.4</v>
      </c>
      <c r="I175" s="5">
        <v>0.073</v>
      </c>
    </row>
    <row r="176" spans="1:9" ht="15">
      <c r="A176" s="4" t="s">
        <v>73</v>
      </c>
      <c r="B176" s="4" t="s">
        <v>102</v>
      </c>
      <c r="C176" s="5">
        <v>6637759</v>
      </c>
      <c r="D176" s="5">
        <v>1470433</v>
      </c>
      <c r="E176" s="5">
        <v>2010</v>
      </c>
      <c r="F176" s="5">
        <v>8</v>
      </c>
      <c r="G176" s="5">
        <v>9</v>
      </c>
      <c r="H176" s="6">
        <v>4.4</v>
      </c>
      <c r="I176" s="5">
        <v>0.06</v>
      </c>
    </row>
    <row r="177" spans="1:9" ht="15">
      <c r="A177" s="4" t="s">
        <v>73</v>
      </c>
      <c r="B177" s="4" t="s">
        <v>102</v>
      </c>
      <c r="C177" s="5">
        <v>6637759</v>
      </c>
      <c r="D177" s="5">
        <v>1470433</v>
      </c>
      <c r="E177" s="5">
        <v>2011</v>
      </c>
      <c r="F177" s="5">
        <v>8</v>
      </c>
      <c r="G177" s="5">
        <v>10</v>
      </c>
      <c r="H177" s="6">
        <v>2.5</v>
      </c>
      <c r="I177" s="5">
        <v>0.035</v>
      </c>
    </row>
    <row r="178" spans="1:9" ht="15">
      <c r="A178" s="4" t="s">
        <v>73</v>
      </c>
      <c r="B178" s="4" t="s">
        <v>102</v>
      </c>
      <c r="C178" s="5">
        <v>6637759</v>
      </c>
      <c r="D178" s="5">
        <v>1470433</v>
      </c>
      <c r="E178" s="5">
        <v>2012</v>
      </c>
      <c r="F178" s="5">
        <v>8</v>
      </c>
      <c r="G178" s="5">
        <v>21</v>
      </c>
      <c r="H178" s="6">
        <v>3.2</v>
      </c>
      <c r="I178" s="5">
        <v>0.067</v>
      </c>
    </row>
    <row r="179" spans="1:9" ht="15">
      <c r="A179" s="4" t="s">
        <v>71</v>
      </c>
      <c r="B179" s="4" t="s">
        <v>96</v>
      </c>
      <c r="C179" s="5">
        <v>656600</v>
      </c>
      <c r="D179" s="5">
        <v>149600</v>
      </c>
      <c r="E179" s="5">
        <v>2007</v>
      </c>
      <c r="F179" s="5">
        <v>8</v>
      </c>
      <c r="G179" s="5">
        <v>29</v>
      </c>
      <c r="H179" s="6">
        <v>19</v>
      </c>
      <c r="I179" s="5">
        <v>0.039</v>
      </c>
    </row>
    <row r="180" spans="1:9" ht="15">
      <c r="A180" s="4" t="s">
        <v>71</v>
      </c>
      <c r="B180" s="4" t="s">
        <v>96</v>
      </c>
      <c r="C180" s="5">
        <v>656600</v>
      </c>
      <c r="D180" s="5">
        <v>149600</v>
      </c>
      <c r="E180" s="5">
        <v>2008</v>
      </c>
      <c r="F180" s="5">
        <v>8</v>
      </c>
      <c r="G180" s="5">
        <v>19</v>
      </c>
      <c r="H180" s="6">
        <v>32</v>
      </c>
      <c r="I180" s="5">
        <v>0.052</v>
      </c>
    </row>
    <row r="181" spans="1:9" ht="15">
      <c r="A181" s="4" t="s">
        <v>71</v>
      </c>
      <c r="B181" s="4" t="s">
        <v>96</v>
      </c>
      <c r="C181" s="5">
        <v>656556</v>
      </c>
      <c r="D181" s="5">
        <v>149858</v>
      </c>
      <c r="E181" s="5">
        <v>2009</v>
      </c>
      <c r="F181" s="5">
        <v>8</v>
      </c>
      <c r="G181" s="5">
        <v>4</v>
      </c>
      <c r="H181" s="6">
        <v>5.8</v>
      </c>
      <c r="I181" s="5">
        <v>0.081</v>
      </c>
    </row>
    <row r="182" spans="1:9" ht="15">
      <c r="A182" s="4" t="s">
        <v>71</v>
      </c>
      <c r="B182" s="4" t="s">
        <v>97</v>
      </c>
      <c r="C182" s="7"/>
      <c r="D182" s="7"/>
      <c r="E182" s="5">
        <v>2010</v>
      </c>
      <c r="F182" s="5">
        <v>8</v>
      </c>
      <c r="G182" s="5">
        <v>11</v>
      </c>
      <c r="H182" s="6">
        <v>16.4</v>
      </c>
      <c r="I182" s="5">
        <v>0.038</v>
      </c>
    </row>
    <row r="183" spans="1:9" ht="15">
      <c r="A183" s="4" t="s">
        <v>71</v>
      </c>
      <c r="B183" s="4" t="s">
        <v>97</v>
      </c>
      <c r="C183" s="7"/>
      <c r="D183" s="7"/>
      <c r="E183" s="5">
        <v>2011</v>
      </c>
      <c r="F183" s="5">
        <v>8</v>
      </c>
      <c r="G183" s="5">
        <v>30</v>
      </c>
      <c r="H183" s="6">
        <v>41.23</v>
      </c>
      <c r="I183" s="5">
        <v>0.037</v>
      </c>
    </row>
    <row r="184" spans="1:9" ht="15">
      <c r="A184" s="4" t="s">
        <v>71</v>
      </c>
      <c r="B184" s="4" t="s">
        <v>97</v>
      </c>
      <c r="C184" s="7"/>
      <c r="D184" s="7"/>
      <c r="E184" s="5">
        <v>2012</v>
      </c>
      <c r="F184" s="5">
        <v>8</v>
      </c>
      <c r="G184" s="5">
        <v>6</v>
      </c>
      <c r="H184" s="6">
        <v>12.64</v>
      </c>
      <c r="I184" s="5">
        <v>0.039</v>
      </c>
    </row>
    <row r="185" spans="1:9" ht="15">
      <c r="A185" s="4" t="s">
        <v>74</v>
      </c>
      <c r="B185" s="4" t="s">
        <v>96</v>
      </c>
      <c r="C185" s="5">
        <v>656800</v>
      </c>
      <c r="D185" s="5">
        <v>143665</v>
      </c>
      <c r="E185" s="5">
        <v>2007</v>
      </c>
      <c r="F185" s="5">
        <v>8</v>
      </c>
      <c r="G185" s="5">
        <v>28</v>
      </c>
      <c r="H185" s="6">
        <v>3.2</v>
      </c>
      <c r="I185" s="5">
        <v>0.115</v>
      </c>
    </row>
    <row r="186" spans="1:9" ht="15">
      <c r="A186" s="4" t="s">
        <v>74</v>
      </c>
      <c r="B186" s="4" t="s">
        <v>96</v>
      </c>
      <c r="C186" s="5">
        <v>656800</v>
      </c>
      <c r="D186" s="5">
        <v>143665</v>
      </c>
      <c r="E186" s="5">
        <v>2008</v>
      </c>
      <c r="F186" s="5">
        <v>8</v>
      </c>
      <c r="G186" s="5">
        <v>20</v>
      </c>
      <c r="H186" s="6">
        <v>3.6</v>
      </c>
      <c r="I186" s="5">
        <v>0.156</v>
      </c>
    </row>
    <row r="187" spans="1:9" ht="15">
      <c r="A187" s="4" t="s">
        <v>74</v>
      </c>
      <c r="B187" s="4" t="s">
        <v>96</v>
      </c>
      <c r="C187" s="5">
        <v>656800</v>
      </c>
      <c r="D187" s="5">
        <v>143665</v>
      </c>
      <c r="E187" s="5">
        <v>2009</v>
      </c>
      <c r="F187" s="5">
        <v>8</v>
      </c>
      <c r="G187" s="5">
        <v>5</v>
      </c>
      <c r="H187" s="6">
        <v>3.3</v>
      </c>
      <c r="I187" s="5">
        <v>0.094</v>
      </c>
    </row>
    <row r="188" spans="1:9" ht="15">
      <c r="A188" s="4" t="s">
        <v>74</v>
      </c>
      <c r="B188" s="4" t="s">
        <v>97</v>
      </c>
      <c r="C188" s="7"/>
      <c r="D188" s="7"/>
      <c r="E188" s="5">
        <v>2010</v>
      </c>
      <c r="F188" s="5">
        <v>8</v>
      </c>
      <c r="G188" s="5">
        <v>12</v>
      </c>
      <c r="H188" s="6">
        <v>3.54</v>
      </c>
      <c r="I188" s="5">
        <v>0.145</v>
      </c>
    </row>
    <row r="189" spans="1:9" ht="15">
      <c r="A189" s="4" t="s">
        <v>74</v>
      </c>
      <c r="B189" s="4" t="s">
        <v>97</v>
      </c>
      <c r="C189" s="7"/>
      <c r="D189" s="7"/>
      <c r="E189" s="5">
        <v>2011</v>
      </c>
      <c r="F189" s="5">
        <v>8</v>
      </c>
      <c r="G189" s="5">
        <v>24</v>
      </c>
      <c r="H189" s="6">
        <v>4.17</v>
      </c>
      <c r="I189" s="5">
        <v>0.131</v>
      </c>
    </row>
    <row r="190" spans="1:9" ht="15">
      <c r="A190" s="4" t="s">
        <v>23</v>
      </c>
      <c r="B190" s="4" t="s">
        <v>92</v>
      </c>
      <c r="C190" s="5">
        <v>665810</v>
      </c>
      <c r="D190" s="5">
        <v>145685</v>
      </c>
      <c r="E190" s="5">
        <v>2007</v>
      </c>
      <c r="F190" s="5">
        <v>8</v>
      </c>
      <c r="G190" s="5">
        <v>14</v>
      </c>
      <c r="H190" s="6">
        <v>3</v>
      </c>
      <c r="I190" s="5">
        <v>0.059</v>
      </c>
    </row>
    <row r="191" spans="1:9" ht="15">
      <c r="A191" s="4" t="s">
        <v>23</v>
      </c>
      <c r="B191" s="4" t="s">
        <v>92</v>
      </c>
      <c r="C191" s="5">
        <v>665810</v>
      </c>
      <c r="D191" s="5">
        <v>145685</v>
      </c>
      <c r="E191" s="5">
        <v>2008</v>
      </c>
      <c r="F191" s="5">
        <v>8</v>
      </c>
      <c r="G191" s="5">
        <v>6</v>
      </c>
      <c r="H191" s="6">
        <v>4.5</v>
      </c>
      <c r="I191" s="7"/>
    </row>
    <row r="192" spans="1:9" ht="15">
      <c r="A192" s="4" t="s">
        <v>23</v>
      </c>
      <c r="B192" s="4" t="s">
        <v>92</v>
      </c>
      <c r="C192" s="5">
        <v>665810</v>
      </c>
      <c r="D192" s="5">
        <v>145685</v>
      </c>
      <c r="E192" s="5">
        <v>2009</v>
      </c>
      <c r="F192" s="5">
        <v>8</v>
      </c>
      <c r="G192" s="5">
        <v>25</v>
      </c>
      <c r="H192" s="6">
        <v>4.2</v>
      </c>
      <c r="I192" s="7"/>
    </row>
    <row r="193" spans="1:9" ht="15">
      <c r="A193" s="4" t="s">
        <v>23</v>
      </c>
      <c r="B193" s="4" t="s">
        <v>93</v>
      </c>
      <c r="C193" s="7"/>
      <c r="D193" s="7"/>
      <c r="E193" s="5">
        <v>2010</v>
      </c>
      <c r="F193" s="5">
        <v>8</v>
      </c>
      <c r="G193" s="5">
        <v>18</v>
      </c>
      <c r="H193" s="6">
        <v>4.29</v>
      </c>
      <c r="I193" s="5">
        <v>0.061</v>
      </c>
    </row>
    <row r="194" spans="1:9" ht="15">
      <c r="A194" s="4" t="s">
        <v>23</v>
      </c>
      <c r="B194" s="4" t="s">
        <v>93</v>
      </c>
      <c r="C194" s="7"/>
      <c r="D194" s="7"/>
      <c r="E194" s="5">
        <v>2011</v>
      </c>
      <c r="F194" s="5">
        <v>8</v>
      </c>
      <c r="G194" s="5">
        <v>31</v>
      </c>
      <c r="H194" s="6">
        <v>3.53</v>
      </c>
      <c r="I194" s="5">
        <v>0.05</v>
      </c>
    </row>
    <row r="195" spans="1:9" ht="15">
      <c r="A195" s="4" t="s">
        <v>24</v>
      </c>
      <c r="B195" s="4" t="s">
        <v>92</v>
      </c>
      <c r="C195" s="5">
        <v>662160</v>
      </c>
      <c r="D195" s="5">
        <v>147870</v>
      </c>
      <c r="E195" s="5">
        <v>2008</v>
      </c>
      <c r="F195" s="5">
        <v>8</v>
      </c>
      <c r="G195" s="5">
        <v>26</v>
      </c>
      <c r="H195" s="6">
        <v>8.4</v>
      </c>
      <c r="I195" s="5">
        <v>0.122</v>
      </c>
    </row>
    <row r="196" spans="1:9" ht="15">
      <c r="A196" s="4" t="s">
        <v>24</v>
      </c>
      <c r="B196" s="4" t="s">
        <v>92</v>
      </c>
      <c r="C196" s="5">
        <v>662160</v>
      </c>
      <c r="D196" s="5">
        <v>147870</v>
      </c>
      <c r="E196" s="5">
        <v>2009</v>
      </c>
      <c r="F196" s="5">
        <v>8</v>
      </c>
      <c r="G196" s="5">
        <v>7</v>
      </c>
      <c r="H196" s="6">
        <v>3.4</v>
      </c>
      <c r="I196" s="5">
        <v>0.198</v>
      </c>
    </row>
    <row r="197" spans="1:9" ht="15">
      <c r="A197" s="4" t="s">
        <v>24</v>
      </c>
      <c r="B197" s="4" t="s">
        <v>93</v>
      </c>
      <c r="C197" s="7"/>
      <c r="D197" s="7"/>
      <c r="E197" s="5">
        <v>2010</v>
      </c>
      <c r="F197" s="5">
        <v>8</v>
      </c>
      <c r="G197" s="5">
        <v>16</v>
      </c>
      <c r="H197" s="6">
        <v>10.48</v>
      </c>
      <c r="I197" s="5">
        <v>0.159</v>
      </c>
    </row>
    <row r="198" spans="1:9" ht="15">
      <c r="A198" s="4" t="s">
        <v>24</v>
      </c>
      <c r="B198" s="4" t="s">
        <v>93</v>
      </c>
      <c r="C198" s="7"/>
      <c r="D198" s="7"/>
      <c r="E198" s="5">
        <v>2011</v>
      </c>
      <c r="F198" s="5">
        <v>8</v>
      </c>
      <c r="G198" s="5">
        <v>29</v>
      </c>
      <c r="H198" s="6">
        <v>10.47</v>
      </c>
      <c r="I198" s="5">
        <v>0.105</v>
      </c>
    </row>
    <row r="199" spans="1:9" ht="15">
      <c r="A199" s="4" t="s">
        <v>24</v>
      </c>
      <c r="B199" s="4" t="s">
        <v>93</v>
      </c>
      <c r="C199" s="7"/>
      <c r="D199" s="7"/>
      <c r="E199" s="5">
        <v>2012</v>
      </c>
      <c r="F199" s="5">
        <v>8</v>
      </c>
      <c r="G199" s="5">
        <v>6</v>
      </c>
      <c r="H199" s="6">
        <v>8.16</v>
      </c>
      <c r="I199" s="5">
        <v>0.198</v>
      </c>
    </row>
    <row r="200" spans="1:9" ht="15">
      <c r="A200" s="4" t="s">
        <v>25</v>
      </c>
      <c r="B200" s="4" t="s">
        <v>96</v>
      </c>
      <c r="C200" s="5">
        <v>655045</v>
      </c>
      <c r="D200" s="5">
        <v>142755</v>
      </c>
      <c r="E200" s="5">
        <v>2007</v>
      </c>
      <c r="F200" s="5">
        <v>8</v>
      </c>
      <c r="G200" s="5">
        <v>28</v>
      </c>
      <c r="H200" s="6">
        <v>6.1</v>
      </c>
      <c r="I200" s="5">
        <v>0.143</v>
      </c>
    </row>
    <row r="201" spans="1:9" ht="15">
      <c r="A201" s="4" t="s">
        <v>25</v>
      </c>
      <c r="B201" s="4" t="s">
        <v>96</v>
      </c>
      <c r="C201" s="5">
        <v>655045</v>
      </c>
      <c r="D201" s="5">
        <v>142755</v>
      </c>
      <c r="E201" s="5">
        <v>2008</v>
      </c>
      <c r="F201" s="5">
        <v>8</v>
      </c>
      <c r="G201" s="5">
        <v>20</v>
      </c>
      <c r="H201" s="6">
        <v>10</v>
      </c>
      <c r="I201" s="5">
        <v>0.185</v>
      </c>
    </row>
    <row r="202" spans="1:9" ht="15">
      <c r="A202" s="4" t="s">
        <v>25</v>
      </c>
      <c r="B202" s="4" t="s">
        <v>96</v>
      </c>
      <c r="C202" s="5">
        <v>655045</v>
      </c>
      <c r="D202" s="5">
        <v>142755</v>
      </c>
      <c r="E202" s="5">
        <v>2009</v>
      </c>
      <c r="F202" s="5">
        <v>8</v>
      </c>
      <c r="G202" s="5">
        <v>6</v>
      </c>
      <c r="H202" s="6">
        <v>4.2</v>
      </c>
      <c r="I202" s="5">
        <v>0.26</v>
      </c>
    </row>
    <row r="203" spans="1:9" ht="15">
      <c r="A203" s="4" t="s">
        <v>25</v>
      </c>
      <c r="B203" s="4" t="s">
        <v>97</v>
      </c>
      <c r="C203" s="7"/>
      <c r="D203" s="7"/>
      <c r="E203" s="5">
        <v>2010</v>
      </c>
      <c r="F203" s="5">
        <v>8</v>
      </c>
      <c r="G203" s="5">
        <v>12</v>
      </c>
      <c r="H203" s="6">
        <v>15.34</v>
      </c>
      <c r="I203" s="5">
        <v>0.183</v>
      </c>
    </row>
    <row r="204" spans="1:9" ht="15">
      <c r="A204" s="4" t="s">
        <v>25</v>
      </c>
      <c r="B204" s="4" t="s">
        <v>97</v>
      </c>
      <c r="C204" s="7"/>
      <c r="D204" s="7"/>
      <c r="E204" s="5">
        <v>2011</v>
      </c>
      <c r="F204" s="5">
        <v>8</v>
      </c>
      <c r="G204" s="5">
        <v>24</v>
      </c>
      <c r="H204" s="6">
        <v>8.06</v>
      </c>
      <c r="I204" s="5">
        <v>0.137</v>
      </c>
    </row>
    <row r="205" spans="1:9" ht="15">
      <c r="A205" s="4" t="s">
        <v>109</v>
      </c>
      <c r="B205" s="4" t="s">
        <v>99</v>
      </c>
      <c r="C205" s="5">
        <v>659300</v>
      </c>
      <c r="D205" s="5">
        <v>141200</v>
      </c>
      <c r="E205" s="5">
        <v>2007</v>
      </c>
      <c r="F205" s="5">
        <v>8</v>
      </c>
      <c r="G205" s="5">
        <v>13</v>
      </c>
      <c r="H205" s="6">
        <v>7.3</v>
      </c>
      <c r="I205" s="5">
        <v>0.07</v>
      </c>
    </row>
    <row r="206" spans="1:9" ht="15">
      <c r="A206" s="4" t="s">
        <v>76</v>
      </c>
      <c r="B206" s="4" t="s">
        <v>93</v>
      </c>
      <c r="C206" s="7"/>
      <c r="D206" s="7"/>
      <c r="E206" s="5">
        <v>2011</v>
      </c>
      <c r="F206" s="5">
        <v>8</v>
      </c>
      <c r="G206" s="5">
        <v>25</v>
      </c>
      <c r="H206" s="6">
        <v>20.34</v>
      </c>
      <c r="I206" s="5">
        <v>0.126</v>
      </c>
    </row>
    <row r="207" spans="1:9" ht="15">
      <c r="A207" s="4" t="s">
        <v>76</v>
      </c>
      <c r="B207" s="4" t="s">
        <v>93</v>
      </c>
      <c r="C207" s="7"/>
      <c r="D207" s="7"/>
      <c r="E207" s="5">
        <v>2012</v>
      </c>
      <c r="F207" s="5">
        <v>8</v>
      </c>
      <c r="G207" s="5">
        <v>8</v>
      </c>
      <c r="H207" s="6">
        <v>9.75</v>
      </c>
      <c r="I207" s="5">
        <v>0.208</v>
      </c>
    </row>
    <row r="208" spans="1:9" ht="15">
      <c r="A208" s="4" t="s">
        <v>26</v>
      </c>
      <c r="B208" s="4" t="s">
        <v>92</v>
      </c>
      <c r="C208" s="5">
        <v>661220</v>
      </c>
      <c r="D208" s="5">
        <v>145575</v>
      </c>
      <c r="E208" s="5">
        <v>2007</v>
      </c>
      <c r="F208" s="5">
        <v>8</v>
      </c>
      <c r="G208" s="5">
        <v>15</v>
      </c>
      <c r="H208" s="6">
        <v>2.9</v>
      </c>
      <c r="I208" s="5">
        <v>0.078</v>
      </c>
    </row>
    <row r="209" spans="1:9" ht="15">
      <c r="A209" s="4" t="s">
        <v>26</v>
      </c>
      <c r="B209" s="4" t="s">
        <v>92</v>
      </c>
      <c r="C209" s="5">
        <v>661220</v>
      </c>
      <c r="D209" s="5">
        <v>145575</v>
      </c>
      <c r="E209" s="5">
        <v>2008</v>
      </c>
      <c r="F209" s="5">
        <v>8</v>
      </c>
      <c r="G209" s="5">
        <v>30</v>
      </c>
      <c r="H209" s="6">
        <v>1.55</v>
      </c>
      <c r="I209" s="7"/>
    </row>
    <row r="210" spans="1:9" ht="15">
      <c r="A210" s="4" t="s">
        <v>26</v>
      </c>
      <c r="B210" s="4" t="s">
        <v>92</v>
      </c>
      <c r="C210" s="5">
        <v>661220</v>
      </c>
      <c r="D210" s="5">
        <v>145575</v>
      </c>
      <c r="E210" s="5">
        <v>2009</v>
      </c>
      <c r="F210" s="5">
        <v>8</v>
      </c>
      <c r="G210" s="5">
        <v>24</v>
      </c>
      <c r="H210" s="6">
        <v>3.7</v>
      </c>
      <c r="I210" s="7"/>
    </row>
    <row r="211" spans="1:9" ht="15">
      <c r="A211" s="4" t="s">
        <v>26</v>
      </c>
      <c r="B211" s="4" t="s">
        <v>93</v>
      </c>
      <c r="C211" s="7"/>
      <c r="D211" s="7"/>
      <c r="E211" s="5">
        <v>2010</v>
      </c>
      <c r="F211" s="5">
        <v>8</v>
      </c>
      <c r="G211" s="5">
        <v>17</v>
      </c>
      <c r="H211" s="6">
        <v>2.85</v>
      </c>
      <c r="I211" s="5">
        <v>0.092</v>
      </c>
    </row>
    <row r="212" spans="1:9" ht="15">
      <c r="A212" s="4" t="s">
        <v>26</v>
      </c>
      <c r="B212" s="4" t="s">
        <v>93</v>
      </c>
      <c r="C212" s="7"/>
      <c r="D212" s="7"/>
      <c r="E212" s="5">
        <v>2011</v>
      </c>
      <c r="F212" s="5">
        <v>8</v>
      </c>
      <c r="G212" s="5">
        <v>31</v>
      </c>
      <c r="H212" s="6">
        <v>3.45</v>
      </c>
      <c r="I212" s="5">
        <v>0.087</v>
      </c>
    </row>
    <row r="213" spans="1:9" ht="15">
      <c r="A213" s="4" t="s">
        <v>26</v>
      </c>
      <c r="B213" s="4" t="s">
        <v>93</v>
      </c>
      <c r="C213" s="7"/>
      <c r="D213" s="7"/>
      <c r="E213" s="5">
        <v>2012</v>
      </c>
      <c r="F213" s="5">
        <v>8</v>
      </c>
      <c r="G213" s="5">
        <v>9</v>
      </c>
      <c r="H213" s="6">
        <v>3.52</v>
      </c>
      <c r="I213" s="5">
        <v>0.111</v>
      </c>
    </row>
    <row r="214" spans="1:9" ht="15">
      <c r="A214" s="4" t="s">
        <v>77</v>
      </c>
      <c r="B214" s="4" t="s">
        <v>96</v>
      </c>
      <c r="C214" s="5">
        <v>653145</v>
      </c>
      <c r="D214" s="5">
        <v>143345</v>
      </c>
      <c r="E214" s="5">
        <v>2007</v>
      </c>
      <c r="F214" s="5">
        <v>8</v>
      </c>
      <c r="G214" s="5">
        <v>28</v>
      </c>
      <c r="H214" s="6">
        <v>3.7</v>
      </c>
      <c r="I214" s="5">
        <v>0.06</v>
      </c>
    </row>
    <row r="215" spans="1:9" ht="15">
      <c r="A215" s="4" t="s">
        <v>77</v>
      </c>
      <c r="B215" s="4" t="s">
        <v>96</v>
      </c>
      <c r="C215" s="5">
        <v>653145</v>
      </c>
      <c r="D215" s="5">
        <v>143345</v>
      </c>
      <c r="E215" s="5">
        <v>2008</v>
      </c>
      <c r="F215" s="5">
        <v>8</v>
      </c>
      <c r="G215" s="5">
        <v>20</v>
      </c>
      <c r="H215" s="6">
        <v>4.9</v>
      </c>
      <c r="I215" s="5">
        <v>0.115</v>
      </c>
    </row>
    <row r="216" spans="1:9" ht="15">
      <c r="A216" s="4" t="s">
        <v>77</v>
      </c>
      <c r="B216" s="4" t="s">
        <v>96</v>
      </c>
      <c r="C216" s="5">
        <v>653145</v>
      </c>
      <c r="D216" s="5">
        <v>143345</v>
      </c>
      <c r="E216" s="5">
        <v>2009</v>
      </c>
      <c r="F216" s="5">
        <v>8</v>
      </c>
      <c r="G216" s="5">
        <v>7</v>
      </c>
      <c r="H216" s="6">
        <v>1.6</v>
      </c>
      <c r="I216" s="5">
        <v>0.077</v>
      </c>
    </row>
    <row r="217" spans="1:9" ht="15">
      <c r="A217" s="4" t="s">
        <v>77</v>
      </c>
      <c r="B217" s="4" t="s">
        <v>97</v>
      </c>
      <c r="C217" s="7"/>
      <c r="D217" s="7"/>
      <c r="E217" s="5">
        <v>2010</v>
      </c>
      <c r="F217" s="5">
        <v>8</v>
      </c>
      <c r="G217" s="5">
        <v>12</v>
      </c>
      <c r="H217" s="6">
        <v>7.21</v>
      </c>
      <c r="I217" s="5">
        <v>0.083</v>
      </c>
    </row>
    <row r="218" spans="1:9" ht="15">
      <c r="A218" s="4" t="s">
        <v>77</v>
      </c>
      <c r="B218" s="4" t="s">
        <v>97</v>
      </c>
      <c r="C218" s="7"/>
      <c r="D218" s="7"/>
      <c r="E218" s="5">
        <v>2011</v>
      </c>
      <c r="F218" s="5">
        <v>8</v>
      </c>
      <c r="G218" s="5">
        <v>24</v>
      </c>
      <c r="H218" s="6">
        <v>10.99</v>
      </c>
      <c r="I218" s="5">
        <v>0.059</v>
      </c>
    </row>
    <row r="219" spans="1:9" ht="15">
      <c r="A219" s="4" t="s">
        <v>27</v>
      </c>
      <c r="B219" s="4" t="s">
        <v>92</v>
      </c>
      <c r="C219" s="5">
        <v>659728</v>
      </c>
      <c r="D219" s="5">
        <v>145030</v>
      </c>
      <c r="E219" s="5">
        <v>2007</v>
      </c>
      <c r="F219" s="5">
        <v>8</v>
      </c>
      <c r="G219" s="5">
        <v>15</v>
      </c>
      <c r="H219" s="6">
        <v>3.3</v>
      </c>
      <c r="I219" s="5">
        <v>0.17</v>
      </c>
    </row>
    <row r="220" spans="1:9" ht="15">
      <c r="A220" s="4" t="s">
        <v>27</v>
      </c>
      <c r="B220" s="4" t="s">
        <v>92</v>
      </c>
      <c r="C220" s="5">
        <v>659728</v>
      </c>
      <c r="D220" s="5">
        <v>145030</v>
      </c>
      <c r="E220" s="5">
        <v>2008</v>
      </c>
      <c r="F220" s="5">
        <v>8</v>
      </c>
      <c r="G220" s="5">
        <v>29</v>
      </c>
      <c r="H220" s="6">
        <v>1.5</v>
      </c>
      <c r="I220" s="7"/>
    </row>
    <row r="221" spans="1:9" ht="15">
      <c r="A221" s="4" t="s">
        <v>27</v>
      </c>
      <c r="B221" s="4" t="s">
        <v>92</v>
      </c>
      <c r="C221" s="5">
        <v>659728</v>
      </c>
      <c r="D221" s="5">
        <v>145030</v>
      </c>
      <c r="E221" s="5">
        <v>2009</v>
      </c>
      <c r="F221" s="5">
        <v>8</v>
      </c>
      <c r="G221" s="5">
        <v>24</v>
      </c>
      <c r="H221" s="6">
        <v>3.6</v>
      </c>
      <c r="I221" s="7"/>
    </row>
    <row r="222" spans="1:9" ht="15">
      <c r="A222" s="4" t="s">
        <v>27</v>
      </c>
      <c r="B222" s="4" t="s">
        <v>93</v>
      </c>
      <c r="C222" s="7"/>
      <c r="D222" s="7"/>
      <c r="E222" s="5">
        <v>2010</v>
      </c>
      <c r="F222" s="5">
        <v>8</v>
      </c>
      <c r="G222" s="5">
        <v>17</v>
      </c>
      <c r="H222" s="6">
        <v>2.58</v>
      </c>
      <c r="I222" s="5">
        <v>0.203</v>
      </c>
    </row>
    <row r="223" spans="1:9" ht="15">
      <c r="A223" s="4" t="s">
        <v>27</v>
      </c>
      <c r="B223" s="4" t="s">
        <v>93</v>
      </c>
      <c r="C223" s="7"/>
      <c r="D223" s="7"/>
      <c r="E223" s="5">
        <v>2011</v>
      </c>
      <c r="F223" s="5">
        <v>8</v>
      </c>
      <c r="G223" s="5">
        <v>30</v>
      </c>
      <c r="H223" s="6">
        <v>4.63</v>
      </c>
      <c r="I223" s="5">
        <v>0.154</v>
      </c>
    </row>
    <row r="224" spans="1:9" ht="15">
      <c r="A224" s="4" t="s">
        <v>27</v>
      </c>
      <c r="B224" s="4" t="s">
        <v>93</v>
      </c>
      <c r="C224" s="7"/>
      <c r="D224" s="7"/>
      <c r="E224" s="5">
        <v>2012</v>
      </c>
      <c r="F224" s="5">
        <v>8</v>
      </c>
      <c r="G224" s="5">
        <v>9</v>
      </c>
      <c r="H224" s="6">
        <v>3.02</v>
      </c>
      <c r="I224" s="5">
        <v>0.183</v>
      </c>
    </row>
    <row r="225" spans="1:9" ht="15">
      <c r="A225" s="4" t="s">
        <v>28</v>
      </c>
      <c r="B225" s="4" t="s">
        <v>92</v>
      </c>
      <c r="C225" s="5">
        <v>658980</v>
      </c>
      <c r="D225" s="5">
        <v>147580</v>
      </c>
      <c r="E225" s="5">
        <v>2007</v>
      </c>
      <c r="F225" s="5">
        <v>8</v>
      </c>
      <c r="G225" s="5">
        <v>15</v>
      </c>
      <c r="H225" s="6">
        <v>25</v>
      </c>
      <c r="I225" s="5">
        <v>0.283</v>
      </c>
    </row>
    <row r="226" spans="1:9" ht="15">
      <c r="A226" s="4" t="s">
        <v>28</v>
      </c>
      <c r="B226" s="4" t="s">
        <v>92</v>
      </c>
      <c r="C226" s="5">
        <v>658980</v>
      </c>
      <c r="D226" s="5">
        <v>147580</v>
      </c>
      <c r="E226" s="5">
        <v>2008</v>
      </c>
      <c r="F226" s="5">
        <v>8</v>
      </c>
      <c r="G226" s="5">
        <v>29</v>
      </c>
      <c r="H226" s="6">
        <v>16</v>
      </c>
      <c r="I226" s="5">
        <v>0.236</v>
      </c>
    </row>
    <row r="227" spans="1:9" ht="15">
      <c r="A227" s="4" t="s">
        <v>28</v>
      </c>
      <c r="B227" s="4" t="s">
        <v>92</v>
      </c>
      <c r="C227" s="5">
        <v>658980</v>
      </c>
      <c r="D227" s="5">
        <v>147580</v>
      </c>
      <c r="E227" s="5">
        <v>2009</v>
      </c>
      <c r="F227" s="5">
        <v>8</v>
      </c>
      <c r="G227" s="5">
        <v>29</v>
      </c>
      <c r="H227" s="6">
        <v>20.8</v>
      </c>
      <c r="I227" s="5">
        <v>0.225</v>
      </c>
    </row>
    <row r="228" spans="1:9" ht="15">
      <c r="A228" s="4" t="s">
        <v>28</v>
      </c>
      <c r="B228" s="4" t="s">
        <v>93</v>
      </c>
      <c r="C228" s="7"/>
      <c r="D228" s="7"/>
      <c r="E228" s="5">
        <v>2010</v>
      </c>
      <c r="F228" s="5">
        <v>8</v>
      </c>
      <c r="G228" s="5">
        <v>19</v>
      </c>
      <c r="H228" s="6">
        <v>32.92</v>
      </c>
      <c r="I228" s="5">
        <v>0.196</v>
      </c>
    </row>
    <row r="229" spans="1:9" ht="15">
      <c r="A229" s="4" t="s">
        <v>28</v>
      </c>
      <c r="B229" s="4" t="s">
        <v>93</v>
      </c>
      <c r="C229" s="7"/>
      <c r="D229" s="7"/>
      <c r="E229" s="5">
        <v>2011</v>
      </c>
      <c r="F229" s="5">
        <v>2</v>
      </c>
      <c r="G229" s="5">
        <v>17</v>
      </c>
      <c r="H229" s="6">
        <v>1.05</v>
      </c>
      <c r="I229" s="5">
        <v>0.205</v>
      </c>
    </row>
    <row r="230" spans="1:9" ht="15">
      <c r="A230" s="4" t="s">
        <v>28</v>
      </c>
      <c r="B230" s="4" t="s">
        <v>93</v>
      </c>
      <c r="C230" s="7"/>
      <c r="D230" s="7"/>
      <c r="E230" s="5">
        <v>2011</v>
      </c>
      <c r="F230" s="5">
        <v>8</v>
      </c>
      <c r="G230" s="5">
        <v>25</v>
      </c>
      <c r="H230" s="6">
        <v>24.58</v>
      </c>
      <c r="I230" s="5">
        <v>0.136</v>
      </c>
    </row>
    <row r="231" spans="1:9" ht="15">
      <c r="A231" s="4" t="s">
        <v>28</v>
      </c>
      <c r="B231" s="4" t="s">
        <v>93</v>
      </c>
      <c r="C231" s="7"/>
      <c r="D231" s="7"/>
      <c r="E231" s="5">
        <v>2012</v>
      </c>
      <c r="F231" s="5">
        <v>2</v>
      </c>
      <c r="G231" s="5">
        <v>16</v>
      </c>
      <c r="H231" s="6">
        <v>1.89</v>
      </c>
      <c r="I231" s="5">
        <v>0.216</v>
      </c>
    </row>
    <row r="232" spans="1:9" ht="15">
      <c r="A232" s="4" t="s">
        <v>28</v>
      </c>
      <c r="B232" s="4" t="s">
        <v>93</v>
      </c>
      <c r="C232" s="7"/>
      <c r="D232" s="7"/>
      <c r="E232" s="5">
        <v>2012</v>
      </c>
      <c r="F232" s="5">
        <v>8</v>
      </c>
      <c r="G232" s="5">
        <v>8</v>
      </c>
      <c r="H232" s="6">
        <v>31.15</v>
      </c>
      <c r="I232" s="5">
        <v>0.193</v>
      </c>
    </row>
    <row r="233" spans="1:9" ht="15">
      <c r="A233" s="4" t="s">
        <v>79</v>
      </c>
      <c r="B233" s="4" t="s">
        <v>96</v>
      </c>
      <c r="C233" s="5">
        <v>653060</v>
      </c>
      <c r="D233" s="5">
        <v>143655</v>
      </c>
      <c r="E233" s="5">
        <v>2007</v>
      </c>
      <c r="F233" s="5">
        <v>8</v>
      </c>
      <c r="G233" s="5">
        <v>28</v>
      </c>
      <c r="H233" s="6">
        <v>1.9</v>
      </c>
      <c r="I233" s="5">
        <v>0.022</v>
      </c>
    </row>
    <row r="234" spans="1:9" ht="15">
      <c r="A234" s="4" t="s">
        <v>79</v>
      </c>
      <c r="B234" s="4" t="s">
        <v>96</v>
      </c>
      <c r="C234" s="5">
        <v>653060</v>
      </c>
      <c r="D234" s="5">
        <v>143655</v>
      </c>
      <c r="E234" s="5">
        <v>2008</v>
      </c>
      <c r="F234" s="5">
        <v>8</v>
      </c>
      <c r="G234" s="5">
        <v>20</v>
      </c>
      <c r="H234" s="6">
        <v>1.6</v>
      </c>
      <c r="I234" s="5">
        <v>0.038</v>
      </c>
    </row>
    <row r="235" spans="1:9" ht="15">
      <c r="A235" s="4" t="s">
        <v>79</v>
      </c>
      <c r="B235" s="4" t="s">
        <v>96</v>
      </c>
      <c r="C235" s="5">
        <v>653060</v>
      </c>
      <c r="D235" s="5">
        <v>143655</v>
      </c>
      <c r="E235" s="5">
        <v>2009</v>
      </c>
      <c r="F235" s="5">
        <v>8</v>
      </c>
      <c r="G235" s="5">
        <v>7</v>
      </c>
      <c r="H235" s="6">
        <v>1.1</v>
      </c>
      <c r="I235" s="5">
        <v>0.034</v>
      </c>
    </row>
    <row r="236" spans="1:9" ht="15">
      <c r="A236" s="4" t="s">
        <v>79</v>
      </c>
      <c r="B236" s="4" t="s">
        <v>97</v>
      </c>
      <c r="C236" s="7"/>
      <c r="D236" s="7"/>
      <c r="E236" s="5">
        <v>2010</v>
      </c>
      <c r="F236" s="5">
        <v>8</v>
      </c>
      <c r="G236" s="5">
        <v>12</v>
      </c>
      <c r="H236" s="6">
        <v>2.14</v>
      </c>
      <c r="I236" s="5">
        <v>0.028</v>
      </c>
    </row>
    <row r="237" spans="1:9" ht="15">
      <c r="A237" s="4" t="s">
        <v>79</v>
      </c>
      <c r="B237" s="4" t="s">
        <v>97</v>
      </c>
      <c r="C237" s="7"/>
      <c r="D237" s="7"/>
      <c r="E237" s="5">
        <v>2011</v>
      </c>
      <c r="F237" s="5">
        <v>8</v>
      </c>
      <c r="G237" s="5">
        <v>24</v>
      </c>
      <c r="H237" s="6">
        <v>2.61</v>
      </c>
      <c r="I237" s="5">
        <v>0.026</v>
      </c>
    </row>
    <row r="238" spans="1:9" ht="15">
      <c r="A238" s="4" t="s">
        <v>110</v>
      </c>
      <c r="B238" s="4" t="s">
        <v>99</v>
      </c>
      <c r="C238" s="5">
        <v>659925</v>
      </c>
      <c r="D238" s="5">
        <v>141065</v>
      </c>
      <c r="E238" s="5">
        <v>2007</v>
      </c>
      <c r="F238" s="5">
        <v>8</v>
      </c>
      <c r="G238" s="5">
        <v>13</v>
      </c>
      <c r="H238" s="6">
        <v>15</v>
      </c>
      <c r="I238" s="5">
        <v>0.09</v>
      </c>
    </row>
    <row r="239" spans="1:9" ht="15">
      <c r="A239" s="4" t="s">
        <v>110</v>
      </c>
      <c r="B239" s="4" t="s">
        <v>99</v>
      </c>
      <c r="C239" s="5">
        <v>659925</v>
      </c>
      <c r="D239" s="5">
        <v>141065</v>
      </c>
      <c r="E239" s="5">
        <v>2008</v>
      </c>
      <c r="F239" s="5">
        <v>8</v>
      </c>
      <c r="G239" s="5">
        <v>18</v>
      </c>
      <c r="H239" s="6">
        <v>14</v>
      </c>
      <c r="I239" s="5">
        <v>0.09</v>
      </c>
    </row>
    <row r="240" spans="1:9" ht="15">
      <c r="A240" s="4" t="s">
        <v>110</v>
      </c>
      <c r="B240" s="4" t="s">
        <v>99</v>
      </c>
      <c r="C240" s="5">
        <v>659925</v>
      </c>
      <c r="D240" s="5">
        <v>141065</v>
      </c>
      <c r="E240" s="5">
        <v>2009</v>
      </c>
      <c r="F240" s="5">
        <v>8</v>
      </c>
      <c r="G240" s="5">
        <v>11</v>
      </c>
      <c r="H240" s="6">
        <v>7.8</v>
      </c>
      <c r="I240" s="5">
        <v>0.16</v>
      </c>
    </row>
    <row r="241" spans="1:9" ht="15">
      <c r="A241" s="4" t="s">
        <v>32</v>
      </c>
      <c r="B241" s="4" t="s">
        <v>96</v>
      </c>
      <c r="C241" s="5">
        <v>656535</v>
      </c>
      <c r="D241" s="5">
        <v>142575</v>
      </c>
      <c r="E241" s="5">
        <v>2007</v>
      </c>
      <c r="F241" s="5">
        <v>8</v>
      </c>
      <c r="G241" s="5">
        <v>28</v>
      </c>
      <c r="H241" s="6">
        <v>4.9</v>
      </c>
      <c r="I241" s="5">
        <v>0.123</v>
      </c>
    </row>
    <row r="242" spans="1:9" ht="15">
      <c r="A242" s="4" t="s">
        <v>32</v>
      </c>
      <c r="B242" s="4" t="s">
        <v>96</v>
      </c>
      <c r="C242" s="5">
        <v>656535</v>
      </c>
      <c r="D242" s="5">
        <v>142575</v>
      </c>
      <c r="E242" s="5">
        <v>2008</v>
      </c>
      <c r="F242" s="5">
        <v>8</v>
      </c>
      <c r="G242" s="5">
        <v>20</v>
      </c>
      <c r="H242" s="6">
        <v>4.7</v>
      </c>
      <c r="I242" s="5">
        <v>0.122</v>
      </c>
    </row>
    <row r="243" spans="1:9" ht="15">
      <c r="A243" s="4" t="s">
        <v>32</v>
      </c>
      <c r="B243" s="4" t="s">
        <v>96</v>
      </c>
      <c r="C243" s="5">
        <v>656535</v>
      </c>
      <c r="D243" s="5">
        <v>142575</v>
      </c>
      <c r="E243" s="5">
        <v>2009</v>
      </c>
      <c r="F243" s="5">
        <v>8</v>
      </c>
      <c r="G243" s="5">
        <v>5</v>
      </c>
      <c r="H243" s="6">
        <v>3.7</v>
      </c>
      <c r="I243" s="5">
        <v>0.139</v>
      </c>
    </row>
    <row r="244" spans="1:9" ht="15">
      <c r="A244" s="4" t="s">
        <v>32</v>
      </c>
      <c r="B244" s="4" t="s">
        <v>97</v>
      </c>
      <c r="C244" s="7"/>
      <c r="D244" s="7"/>
      <c r="E244" s="5">
        <v>2010</v>
      </c>
      <c r="F244" s="5">
        <v>8</v>
      </c>
      <c r="G244" s="5">
        <v>12</v>
      </c>
      <c r="H244" s="6">
        <v>5.17</v>
      </c>
      <c r="I244" s="5">
        <v>0.15</v>
      </c>
    </row>
    <row r="245" spans="1:9" ht="15">
      <c r="A245" s="4" t="s">
        <v>32</v>
      </c>
      <c r="B245" s="4" t="s">
        <v>97</v>
      </c>
      <c r="C245" s="7"/>
      <c r="D245" s="7"/>
      <c r="E245" s="5">
        <v>2011</v>
      </c>
      <c r="F245" s="5">
        <v>8</v>
      </c>
      <c r="G245" s="5">
        <v>24</v>
      </c>
      <c r="H245" s="6">
        <v>7.37</v>
      </c>
      <c r="I245" s="5">
        <v>0.138</v>
      </c>
    </row>
    <row r="246" spans="1:9" ht="15">
      <c r="A246" s="4" t="s">
        <v>111</v>
      </c>
      <c r="B246" s="4" t="s">
        <v>96</v>
      </c>
      <c r="C246" s="5">
        <v>655800</v>
      </c>
      <c r="D246" s="5">
        <v>151170</v>
      </c>
      <c r="E246" s="5">
        <v>2007</v>
      </c>
      <c r="F246" s="5">
        <v>8</v>
      </c>
      <c r="G246" s="5">
        <v>29</v>
      </c>
      <c r="H246" s="6">
        <v>30</v>
      </c>
      <c r="I246" s="5">
        <v>0.039</v>
      </c>
    </row>
    <row r="247" spans="1:9" ht="15">
      <c r="A247" s="4" t="s">
        <v>111</v>
      </c>
      <c r="B247" s="4" t="s">
        <v>96</v>
      </c>
      <c r="C247" s="5">
        <v>655800</v>
      </c>
      <c r="D247" s="5">
        <v>151170</v>
      </c>
      <c r="E247" s="5">
        <v>2008</v>
      </c>
      <c r="F247" s="5">
        <v>8</v>
      </c>
      <c r="G247" s="5">
        <v>19</v>
      </c>
      <c r="H247" s="6">
        <v>44</v>
      </c>
      <c r="I247" s="5">
        <v>0.066</v>
      </c>
    </row>
    <row r="248" spans="1:9" ht="15">
      <c r="A248" s="4" t="s">
        <v>111</v>
      </c>
      <c r="B248" s="4" t="s">
        <v>96</v>
      </c>
      <c r="C248" s="5">
        <v>655800</v>
      </c>
      <c r="D248" s="5">
        <v>151170</v>
      </c>
      <c r="E248" s="5">
        <v>2009</v>
      </c>
      <c r="F248" s="5">
        <v>8</v>
      </c>
      <c r="G248" s="5">
        <v>4</v>
      </c>
      <c r="H248" s="6">
        <v>52</v>
      </c>
      <c r="I248" s="5">
        <v>0.05</v>
      </c>
    </row>
    <row r="249" spans="1:9" ht="15">
      <c r="A249" s="4" t="s">
        <v>111</v>
      </c>
      <c r="B249" s="4" t="s">
        <v>97</v>
      </c>
      <c r="C249" s="7"/>
      <c r="D249" s="7"/>
      <c r="E249" s="5">
        <v>2010</v>
      </c>
      <c r="F249" s="5">
        <v>8</v>
      </c>
      <c r="G249" s="5">
        <v>10</v>
      </c>
      <c r="H249" s="6">
        <v>48.44</v>
      </c>
      <c r="I249" s="5">
        <v>0.052</v>
      </c>
    </row>
    <row r="250" spans="1:9" ht="15">
      <c r="A250" s="4" t="s">
        <v>111</v>
      </c>
      <c r="B250" s="4" t="s">
        <v>97</v>
      </c>
      <c r="C250" s="7"/>
      <c r="D250" s="7"/>
      <c r="E250" s="5">
        <v>2011</v>
      </c>
      <c r="F250" s="5">
        <v>8</v>
      </c>
      <c r="G250" s="5">
        <v>23</v>
      </c>
      <c r="H250" s="6">
        <v>55.92</v>
      </c>
      <c r="I250" s="5">
        <v>0.048</v>
      </c>
    </row>
    <row r="251" spans="1:9" ht="15">
      <c r="A251" s="4" t="s">
        <v>111</v>
      </c>
      <c r="B251" s="4" t="s">
        <v>97</v>
      </c>
      <c r="C251" s="7"/>
      <c r="D251" s="7"/>
      <c r="E251" s="5">
        <v>2012</v>
      </c>
      <c r="F251" s="5">
        <v>8</v>
      </c>
      <c r="G251" s="5">
        <v>6</v>
      </c>
      <c r="H251" s="6">
        <v>173.73</v>
      </c>
      <c r="I251" s="5">
        <v>0.052</v>
      </c>
    </row>
    <row r="252" spans="1:9" ht="15">
      <c r="A252" s="4" t="s">
        <v>112</v>
      </c>
      <c r="B252" s="4" t="s">
        <v>99</v>
      </c>
      <c r="C252" s="5">
        <v>661065</v>
      </c>
      <c r="D252" s="5">
        <v>141490</v>
      </c>
      <c r="E252" s="5">
        <v>2007</v>
      </c>
      <c r="F252" s="5">
        <v>8</v>
      </c>
      <c r="G252" s="5">
        <v>13</v>
      </c>
      <c r="H252" s="6">
        <v>10</v>
      </c>
      <c r="I252" s="5">
        <v>0.09</v>
      </c>
    </row>
    <row r="253" spans="1:9" ht="15">
      <c r="A253" s="4" t="s">
        <v>72</v>
      </c>
      <c r="B253" s="4" t="s">
        <v>96</v>
      </c>
      <c r="C253" s="5">
        <v>656910</v>
      </c>
      <c r="D253" s="5">
        <v>152165</v>
      </c>
      <c r="E253" s="5">
        <v>2007</v>
      </c>
      <c r="F253" s="5">
        <v>8</v>
      </c>
      <c r="G253" s="5">
        <v>29</v>
      </c>
      <c r="H253" s="6">
        <v>18</v>
      </c>
      <c r="I253" s="5">
        <v>0.031</v>
      </c>
    </row>
    <row r="254" spans="1:9" ht="15">
      <c r="A254" s="4" t="s">
        <v>72</v>
      </c>
      <c r="B254" s="4" t="s">
        <v>96</v>
      </c>
      <c r="C254" s="5">
        <v>656910</v>
      </c>
      <c r="D254" s="5">
        <v>152165</v>
      </c>
      <c r="E254" s="5">
        <v>2008</v>
      </c>
      <c r="F254" s="5">
        <v>8</v>
      </c>
      <c r="G254" s="5">
        <v>19</v>
      </c>
      <c r="H254" s="6">
        <v>41</v>
      </c>
      <c r="I254" s="5">
        <v>0.072</v>
      </c>
    </row>
    <row r="255" spans="1:9" ht="15">
      <c r="A255" s="4" t="s">
        <v>72</v>
      </c>
      <c r="B255" s="4" t="s">
        <v>96</v>
      </c>
      <c r="C255" s="5">
        <v>656910</v>
      </c>
      <c r="D255" s="5">
        <v>152165</v>
      </c>
      <c r="E255" s="5">
        <v>2009</v>
      </c>
      <c r="F255" s="5">
        <v>8</v>
      </c>
      <c r="G255" s="5">
        <v>4</v>
      </c>
      <c r="H255" s="6">
        <v>8.3</v>
      </c>
      <c r="I255" s="5">
        <v>0.048</v>
      </c>
    </row>
    <row r="256" spans="1:9" ht="15">
      <c r="A256" s="4" t="s">
        <v>72</v>
      </c>
      <c r="B256" s="4" t="s">
        <v>97</v>
      </c>
      <c r="C256" s="7"/>
      <c r="D256" s="7"/>
      <c r="E256" s="5">
        <v>2010</v>
      </c>
      <c r="F256" s="5">
        <v>8</v>
      </c>
      <c r="G256" s="5">
        <v>10</v>
      </c>
      <c r="H256" s="6">
        <v>36.84</v>
      </c>
      <c r="I256" s="5">
        <v>0.042</v>
      </c>
    </row>
    <row r="257" spans="1:9" ht="15">
      <c r="A257" s="4" t="s">
        <v>72</v>
      </c>
      <c r="B257" s="4" t="s">
        <v>97</v>
      </c>
      <c r="C257" s="7"/>
      <c r="D257" s="7"/>
      <c r="E257" s="5">
        <v>2011</v>
      </c>
      <c r="F257" s="5">
        <v>8</v>
      </c>
      <c r="G257" s="5">
        <v>23</v>
      </c>
      <c r="H257" s="6">
        <v>59.15</v>
      </c>
      <c r="I257" s="5">
        <v>0.039</v>
      </c>
    </row>
    <row r="258" spans="1:9" ht="15">
      <c r="A258" s="4" t="s">
        <v>72</v>
      </c>
      <c r="B258" s="4" t="s">
        <v>97</v>
      </c>
      <c r="C258" s="7"/>
      <c r="D258" s="7"/>
      <c r="E258" s="5">
        <v>2012</v>
      </c>
      <c r="F258" s="5">
        <v>8</v>
      </c>
      <c r="G258" s="5">
        <v>6</v>
      </c>
      <c r="H258" s="6">
        <v>18.09</v>
      </c>
      <c r="I258" s="5">
        <v>0.043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66"/>
  <sheetViews>
    <sheetView zoomScalePageLayoutView="0" workbookViewId="0" topLeftCell="A1">
      <pane ySplit="1" topLeftCell="A226" activePane="bottomLeft" state="frozen"/>
      <selection pane="topLeft" activeCell="A1" sqref="A1"/>
      <selection pane="bottomLeft" activeCell="A86" sqref="A86"/>
    </sheetView>
  </sheetViews>
  <sheetFormatPr defaultColWidth="9.140625" defaultRowHeight="15"/>
  <cols>
    <col min="1" max="1" width="9.140625" style="38" customWidth="1"/>
    <col min="2" max="2" width="22.7109375" style="38" bestFit="1" customWidth="1"/>
    <col min="3" max="14" width="9.140625" style="38" customWidth="1"/>
    <col min="15" max="15" width="9.140625" style="40" customWidth="1"/>
    <col min="16" max="16" width="9.140625" style="38" customWidth="1"/>
    <col min="17" max="16384" width="9.140625" style="38" customWidth="1"/>
  </cols>
  <sheetData>
    <row r="1" spans="1:19" ht="12.75">
      <c r="A1" s="38" t="s">
        <v>81</v>
      </c>
      <c r="B1" s="38" t="s">
        <v>230</v>
      </c>
      <c r="C1" s="38" t="s">
        <v>231</v>
      </c>
      <c r="D1" s="38" t="s">
        <v>232</v>
      </c>
      <c r="E1" s="38" t="s">
        <v>233</v>
      </c>
      <c r="F1" s="38" t="s">
        <v>234</v>
      </c>
      <c r="G1" s="38" t="s">
        <v>235</v>
      </c>
      <c r="H1" s="38" t="s">
        <v>82</v>
      </c>
      <c r="I1" s="38" t="s">
        <v>236</v>
      </c>
      <c r="J1" s="38" t="s">
        <v>84</v>
      </c>
      <c r="K1" s="38" t="s">
        <v>237</v>
      </c>
      <c r="L1" s="38" t="s">
        <v>238</v>
      </c>
      <c r="M1" s="38" t="s">
        <v>239</v>
      </c>
      <c r="N1" s="38" t="s">
        <v>240</v>
      </c>
      <c r="O1" s="39" t="s">
        <v>241</v>
      </c>
      <c r="P1" s="38" t="s">
        <v>242</v>
      </c>
      <c r="Q1" s="38" t="s">
        <v>243</v>
      </c>
      <c r="R1" s="38" t="s">
        <v>244</v>
      </c>
      <c r="S1" s="38" t="s">
        <v>238</v>
      </c>
    </row>
    <row r="2" spans="1:16" ht="12.75">
      <c r="A2" s="38" t="s">
        <v>245</v>
      </c>
      <c r="B2" s="38" t="s">
        <v>246</v>
      </c>
      <c r="C2" s="38" t="s">
        <v>247</v>
      </c>
      <c r="D2" s="38">
        <v>653903</v>
      </c>
      <c r="E2" s="38">
        <v>142753</v>
      </c>
      <c r="F2" s="38">
        <v>653948</v>
      </c>
      <c r="G2" s="38">
        <v>142889</v>
      </c>
      <c r="H2" s="38">
        <v>1986</v>
      </c>
      <c r="I2" s="38">
        <v>8</v>
      </c>
      <c r="J2" s="38">
        <v>20</v>
      </c>
      <c r="K2" s="38">
        <v>0.5</v>
      </c>
      <c r="L2" s="38" t="s">
        <v>248</v>
      </c>
      <c r="M2" s="38">
        <v>0.9</v>
      </c>
      <c r="N2" s="38">
        <v>5.2</v>
      </c>
      <c r="O2" s="40">
        <f aca="true" t="shared" si="0" ref="O2:O65">P2/500</f>
        <v>0.2</v>
      </c>
      <c r="P2" s="38">
        <v>100</v>
      </c>
    </row>
    <row r="3" spans="1:16" ht="12.75">
      <c r="A3" s="38" t="s">
        <v>245</v>
      </c>
      <c r="B3" s="38" t="s">
        <v>246</v>
      </c>
      <c r="C3" s="38" t="s">
        <v>247</v>
      </c>
      <c r="D3" s="38">
        <v>653903</v>
      </c>
      <c r="E3" s="38">
        <v>142753</v>
      </c>
      <c r="F3" s="38">
        <v>653948</v>
      </c>
      <c r="G3" s="38">
        <v>142889</v>
      </c>
      <c r="H3" s="38">
        <v>1987</v>
      </c>
      <c r="I3" s="38">
        <v>8</v>
      </c>
      <c r="J3" s="38">
        <v>6</v>
      </c>
      <c r="K3" s="38">
        <v>0.5</v>
      </c>
      <c r="L3" s="38" t="s">
        <v>248</v>
      </c>
      <c r="M3" s="38">
        <v>2.2</v>
      </c>
      <c r="N3" s="38">
        <v>4.65</v>
      </c>
      <c r="O3" s="40">
        <f t="shared" si="0"/>
        <v>0.3</v>
      </c>
      <c r="P3" s="38">
        <v>150</v>
      </c>
    </row>
    <row r="4" spans="1:16" ht="12.75">
      <c r="A4" s="38" t="s">
        <v>245</v>
      </c>
      <c r="B4" s="38" t="s">
        <v>246</v>
      </c>
      <c r="C4" s="38" t="s">
        <v>247</v>
      </c>
      <c r="D4" s="38">
        <v>653903</v>
      </c>
      <c r="E4" s="38">
        <v>142753</v>
      </c>
      <c r="F4" s="38">
        <v>653948</v>
      </c>
      <c r="G4" s="38">
        <v>142889</v>
      </c>
      <c r="H4" s="38">
        <v>1988</v>
      </c>
      <c r="I4" s="38">
        <v>8</v>
      </c>
      <c r="J4" s="38">
        <v>1</v>
      </c>
      <c r="K4" s="38">
        <v>0.5</v>
      </c>
      <c r="L4" s="38" t="s">
        <v>248</v>
      </c>
      <c r="M4" s="38">
        <v>2.5</v>
      </c>
      <c r="N4" s="38">
        <v>12.5</v>
      </c>
      <c r="O4" s="40">
        <f t="shared" si="0"/>
        <v>0.25</v>
      </c>
      <c r="P4" s="38">
        <v>125</v>
      </c>
    </row>
    <row r="5" spans="1:16" ht="12.75">
      <c r="A5" s="38" t="s">
        <v>245</v>
      </c>
      <c r="B5" s="38" t="s">
        <v>246</v>
      </c>
      <c r="C5" s="38" t="s">
        <v>247</v>
      </c>
      <c r="D5" s="38">
        <v>653903</v>
      </c>
      <c r="E5" s="38">
        <v>142753</v>
      </c>
      <c r="F5" s="38">
        <v>653948</v>
      </c>
      <c r="G5" s="38">
        <v>142889</v>
      </c>
      <c r="H5" s="38">
        <v>1989</v>
      </c>
      <c r="I5" s="38">
        <v>9</v>
      </c>
      <c r="J5" s="38">
        <v>1</v>
      </c>
      <c r="K5" s="38">
        <v>0.5</v>
      </c>
      <c r="L5" s="38" t="s">
        <v>248</v>
      </c>
      <c r="M5" s="38">
        <v>2.3</v>
      </c>
      <c r="N5" s="38">
        <v>12.3</v>
      </c>
      <c r="O5" s="40">
        <f t="shared" si="0"/>
        <v>0.16</v>
      </c>
      <c r="P5" s="38">
        <v>80</v>
      </c>
    </row>
    <row r="6" spans="1:16" ht="12.75">
      <c r="A6" s="38" t="s">
        <v>245</v>
      </c>
      <c r="B6" s="38" t="s">
        <v>246</v>
      </c>
      <c r="C6" s="38" t="s">
        <v>247</v>
      </c>
      <c r="D6" s="38">
        <v>653903</v>
      </c>
      <c r="E6" s="38">
        <v>142753</v>
      </c>
      <c r="F6" s="38">
        <v>653948</v>
      </c>
      <c r="G6" s="38">
        <v>142889</v>
      </c>
      <c r="H6" s="38">
        <v>1990</v>
      </c>
      <c r="I6" s="38">
        <v>8</v>
      </c>
      <c r="J6" s="38">
        <v>6</v>
      </c>
      <c r="K6" s="38">
        <v>0.5</v>
      </c>
      <c r="L6" s="38" t="s">
        <v>248</v>
      </c>
      <c r="M6" s="38">
        <v>1.6</v>
      </c>
      <c r="N6" s="38">
        <v>13.7</v>
      </c>
      <c r="O6" s="40">
        <f t="shared" si="0"/>
        <v>0.16</v>
      </c>
      <c r="P6" s="38">
        <v>80</v>
      </c>
    </row>
    <row r="7" spans="1:16" ht="12.75">
      <c r="A7" s="38" t="s">
        <v>245</v>
      </c>
      <c r="B7" s="38" t="s">
        <v>246</v>
      </c>
      <c r="C7" s="38" t="s">
        <v>247</v>
      </c>
      <c r="D7" s="38">
        <v>653903</v>
      </c>
      <c r="E7" s="38">
        <v>142753</v>
      </c>
      <c r="F7" s="38">
        <v>653948</v>
      </c>
      <c r="G7" s="38">
        <v>142889</v>
      </c>
      <c r="H7" s="38">
        <v>1991</v>
      </c>
      <c r="I7" s="38">
        <v>8</v>
      </c>
      <c r="J7" s="38">
        <v>15</v>
      </c>
      <c r="K7" s="38">
        <v>0.5</v>
      </c>
      <c r="L7" s="38" t="s">
        <v>249</v>
      </c>
      <c r="M7" s="38">
        <v>2.4</v>
      </c>
      <c r="N7" s="38">
        <v>8.8</v>
      </c>
      <c r="O7" s="40">
        <f t="shared" si="0"/>
        <v>0.2</v>
      </c>
      <c r="P7" s="38">
        <v>100</v>
      </c>
    </row>
    <row r="8" spans="1:16" ht="12.75">
      <c r="A8" s="38" t="s">
        <v>245</v>
      </c>
      <c r="B8" s="38" t="s">
        <v>246</v>
      </c>
      <c r="C8" s="38" t="s">
        <v>247</v>
      </c>
      <c r="D8" s="38">
        <v>653903</v>
      </c>
      <c r="E8" s="38">
        <v>142753</v>
      </c>
      <c r="F8" s="38">
        <v>653948</v>
      </c>
      <c r="G8" s="38">
        <v>142889</v>
      </c>
      <c r="H8" s="38">
        <v>1992</v>
      </c>
      <c r="I8" s="38">
        <v>8</v>
      </c>
      <c r="J8" s="38">
        <v>19</v>
      </c>
      <c r="K8" s="38">
        <v>2</v>
      </c>
      <c r="L8" s="38" t="s">
        <v>249</v>
      </c>
      <c r="M8" s="38">
        <v>1.3</v>
      </c>
      <c r="N8" s="38">
        <v>14.7</v>
      </c>
      <c r="O8" s="40">
        <f t="shared" si="0"/>
        <v>0.18</v>
      </c>
      <c r="P8" s="38">
        <v>90</v>
      </c>
    </row>
    <row r="9" spans="1:16" ht="12.75">
      <c r="A9" s="38" t="s">
        <v>245</v>
      </c>
      <c r="B9" s="38" t="s">
        <v>246</v>
      </c>
      <c r="C9" s="38" t="s">
        <v>247</v>
      </c>
      <c r="D9" s="38">
        <v>653903</v>
      </c>
      <c r="E9" s="38">
        <v>142753</v>
      </c>
      <c r="F9" s="38">
        <v>653948</v>
      </c>
      <c r="G9" s="38">
        <v>142889</v>
      </c>
      <c r="H9" s="38">
        <v>1993</v>
      </c>
      <c r="I9" s="38">
        <v>10</v>
      </c>
      <c r="J9" s="38">
        <v>11</v>
      </c>
      <c r="K9" s="38">
        <v>2</v>
      </c>
      <c r="L9" s="38" t="s">
        <v>249</v>
      </c>
      <c r="M9" s="38">
        <v>1.3</v>
      </c>
      <c r="N9" s="38">
        <v>5.05</v>
      </c>
      <c r="O9" s="40">
        <f t="shared" si="0"/>
        <v>0.18</v>
      </c>
      <c r="P9" s="38">
        <v>90</v>
      </c>
    </row>
    <row r="10" spans="1:16" ht="12.75">
      <c r="A10" s="38" t="s">
        <v>245</v>
      </c>
      <c r="B10" s="38" t="s">
        <v>246</v>
      </c>
      <c r="C10" s="38" t="s">
        <v>247</v>
      </c>
      <c r="D10" s="38">
        <v>653903</v>
      </c>
      <c r="E10" s="38">
        <v>142753</v>
      </c>
      <c r="F10" s="38">
        <v>653948</v>
      </c>
      <c r="G10" s="38">
        <v>142889</v>
      </c>
      <c r="H10" s="38">
        <v>1994</v>
      </c>
      <c r="I10" s="38">
        <v>8</v>
      </c>
      <c r="J10" s="38">
        <v>30</v>
      </c>
      <c r="K10" s="38">
        <v>2</v>
      </c>
      <c r="L10" s="38" t="s">
        <v>249</v>
      </c>
      <c r="M10" s="38">
        <v>1.6</v>
      </c>
      <c r="N10" s="38">
        <v>12</v>
      </c>
      <c r="O10" s="40">
        <f t="shared" si="0"/>
        <v>0.196</v>
      </c>
      <c r="P10" s="38">
        <v>98</v>
      </c>
    </row>
    <row r="11" spans="1:16" ht="12.75">
      <c r="A11" s="38" t="s">
        <v>245</v>
      </c>
      <c r="B11" s="38" t="s">
        <v>246</v>
      </c>
      <c r="C11" s="38" t="s">
        <v>247</v>
      </c>
      <c r="D11" s="38">
        <v>653903</v>
      </c>
      <c r="E11" s="38">
        <v>142753</v>
      </c>
      <c r="F11" s="38">
        <v>653948</v>
      </c>
      <c r="G11" s="38">
        <v>142889</v>
      </c>
      <c r="H11" s="38">
        <v>1995</v>
      </c>
      <c r="I11" s="38">
        <v>8</v>
      </c>
      <c r="J11" s="38">
        <v>30</v>
      </c>
      <c r="K11" s="38">
        <v>2</v>
      </c>
      <c r="L11" s="38" t="s">
        <v>249</v>
      </c>
      <c r="M11" s="38">
        <v>1.1</v>
      </c>
      <c r="N11" s="38">
        <v>10.7</v>
      </c>
      <c r="O11" s="40">
        <f t="shared" si="0"/>
        <v>0.24</v>
      </c>
      <c r="P11" s="38">
        <v>120</v>
      </c>
    </row>
    <row r="12" spans="1:16" ht="12.75">
      <c r="A12" s="38" t="s">
        <v>245</v>
      </c>
      <c r="B12" s="38" t="s">
        <v>246</v>
      </c>
      <c r="C12" s="38" t="s">
        <v>247</v>
      </c>
      <c r="D12" s="38">
        <v>653903</v>
      </c>
      <c r="E12" s="38">
        <v>142753</v>
      </c>
      <c r="F12" s="38">
        <v>653948</v>
      </c>
      <c r="G12" s="38">
        <v>142889</v>
      </c>
      <c r="H12" s="38">
        <v>1996</v>
      </c>
      <c r="I12" s="38">
        <v>8</v>
      </c>
      <c r="J12" s="38">
        <v>6</v>
      </c>
      <c r="K12" s="38">
        <v>2</v>
      </c>
      <c r="L12" s="38" t="s">
        <v>249</v>
      </c>
      <c r="M12" s="38">
        <v>1.6</v>
      </c>
      <c r="N12" s="38">
        <v>2</v>
      </c>
      <c r="O12" s="40">
        <f t="shared" si="0"/>
        <v>0.18</v>
      </c>
      <c r="P12" s="38">
        <v>90</v>
      </c>
    </row>
    <row r="13" spans="1:16" ht="12.75">
      <c r="A13" s="38" t="s">
        <v>245</v>
      </c>
      <c r="B13" s="38" t="s">
        <v>246</v>
      </c>
      <c r="C13" s="38" t="s">
        <v>247</v>
      </c>
      <c r="D13" s="38">
        <v>653903</v>
      </c>
      <c r="E13" s="38">
        <v>142753</v>
      </c>
      <c r="F13" s="38">
        <v>653948</v>
      </c>
      <c r="G13" s="38">
        <v>142889</v>
      </c>
      <c r="H13" s="38">
        <v>1997</v>
      </c>
      <c r="I13" s="38">
        <v>7</v>
      </c>
      <c r="J13" s="38">
        <v>31</v>
      </c>
      <c r="K13" s="38">
        <v>0.5</v>
      </c>
      <c r="L13" s="38" t="s">
        <v>249</v>
      </c>
      <c r="M13" s="38">
        <v>1.3</v>
      </c>
      <c r="N13" s="38">
        <v>15</v>
      </c>
      <c r="O13" s="40">
        <f t="shared" si="0"/>
        <v>0.2</v>
      </c>
      <c r="P13" s="38">
        <v>100</v>
      </c>
    </row>
    <row r="14" spans="1:16" ht="12.75">
      <c r="A14" s="38" t="s">
        <v>245</v>
      </c>
      <c r="B14" s="38" t="s">
        <v>246</v>
      </c>
      <c r="C14" s="38" t="s">
        <v>247</v>
      </c>
      <c r="D14" s="38">
        <v>653903</v>
      </c>
      <c r="E14" s="38">
        <v>142753</v>
      </c>
      <c r="F14" s="38">
        <v>653948</v>
      </c>
      <c r="G14" s="38">
        <v>142889</v>
      </c>
      <c r="H14" s="38">
        <v>1998</v>
      </c>
      <c r="I14" s="38">
        <v>7</v>
      </c>
      <c r="J14" s="38">
        <v>28</v>
      </c>
      <c r="K14" s="38">
        <v>0.5</v>
      </c>
      <c r="L14" s="38" t="s">
        <v>249</v>
      </c>
      <c r="M14" s="38">
        <v>1.4</v>
      </c>
      <c r="N14" s="38">
        <v>10</v>
      </c>
      <c r="O14" s="40">
        <f t="shared" si="0"/>
        <v>0.3</v>
      </c>
      <c r="P14" s="38">
        <v>150</v>
      </c>
    </row>
    <row r="15" spans="1:16" ht="12.75">
      <c r="A15" s="38" t="s">
        <v>245</v>
      </c>
      <c r="B15" s="38" t="s">
        <v>246</v>
      </c>
      <c r="C15" s="38" t="s">
        <v>247</v>
      </c>
      <c r="D15" s="38">
        <v>653903</v>
      </c>
      <c r="E15" s="38">
        <v>142753</v>
      </c>
      <c r="F15" s="38">
        <v>653948</v>
      </c>
      <c r="G15" s="38">
        <v>142889</v>
      </c>
      <c r="H15" s="38">
        <v>1999</v>
      </c>
      <c r="I15" s="38">
        <v>8</v>
      </c>
      <c r="J15" s="38">
        <v>10</v>
      </c>
      <c r="K15" s="38">
        <v>0.5</v>
      </c>
      <c r="L15" s="38" t="s">
        <v>249</v>
      </c>
      <c r="M15" s="38">
        <v>0.9</v>
      </c>
      <c r="N15" s="38">
        <v>16</v>
      </c>
      <c r="O15" s="40">
        <f t="shared" si="0"/>
        <v>0.28</v>
      </c>
      <c r="P15" s="38">
        <v>140</v>
      </c>
    </row>
    <row r="16" spans="1:16" ht="12.75">
      <c r="A16" s="38" t="s">
        <v>245</v>
      </c>
      <c r="B16" s="38" t="s">
        <v>246</v>
      </c>
      <c r="C16" s="38" t="s">
        <v>247</v>
      </c>
      <c r="D16" s="38">
        <v>653903</v>
      </c>
      <c r="E16" s="38">
        <v>142753</v>
      </c>
      <c r="F16" s="38">
        <v>653948</v>
      </c>
      <c r="G16" s="38">
        <v>142889</v>
      </c>
      <c r="H16" s="38">
        <v>2000</v>
      </c>
      <c r="I16" s="38">
        <v>8</v>
      </c>
      <c r="J16" s="38">
        <v>10</v>
      </c>
      <c r="K16" s="38">
        <v>0.5</v>
      </c>
      <c r="L16" s="38" t="s">
        <v>249</v>
      </c>
      <c r="M16" s="38">
        <v>0.6</v>
      </c>
      <c r="N16" s="38">
        <v>9.1</v>
      </c>
      <c r="O16" s="40">
        <f t="shared" si="0"/>
        <v>0.36</v>
      </c>
      <c r="P16" s="38">
        <v>180</v>
      </c>
    </row>
    <row r="17" spans="1:16" ht="12.75">
      <c r="A17" s="38" t="s">
        <v>245</v>
      </c>
      <c r="B17" s="38" t="s">
        <v>246</v>
      </c>
      <c r="C17" s="38" t="s">
        <v>247</v>
      </c>
      <c r="D17" s="38">
        <v>653903</v>
      </c>
      <c r="E17" s="38">
        <v>142753</v>
      </c>
      <c r="F17" s="38">
        <v>653948</v>
      </c>
      <c r="G17" s="38">
        <v>142889</v>
      </c>
      <c r="H17" s="38">
        <v>2001</v>
      </c>
      <c r="I17" s="38">
        <v>8</v>
      </c>
      <c r="J17" s="38">
        <v>20</v>
      </c>
      <c r="K17" s="38">
        <v>0.5</v>
      </c>
      <c r="L17" s="38" t="s">
        <v>249</v>
      </c>
      <c r="M17" s="38">
        <v>1.3</v>
      </c>
      <c r="N17" s="38">
        <v>2.6</v>
      </c>
      <c r="O17" s="40">
        <f t="shared" si="0"/>
        <v>0.26</v>
      </c>
      <c r="P17" s="38">
        <v>130</v>
      </c>
    </row>
    <row r="18" spans="1:16" ht="12.75">
      <c r="A18" s="38" t="s">
        <v>245</v>
      </c>
      <c r="B18" s="38" t="s">
        <v>246</v>
      </c>
      <c r="C18" s="38" t="s">
        <v>247</v>
      </c>
      <c r="D18" s="38">
        <v>653903</v>
      </c>
      <c r="E18" s="38">
        <v>142753</v>
      </c>
      <c r="F18" s="38">
        <v>653948</v>
      </c>
      <c r="G18" s="38">
        <v>142889</v>
      </c>
      <c r="H18" s="38">
        <v>2002</v>
      </c>
      <c r="I18" s="38">
        <v>8</v>
      </c>
      <c r="J18" s="38">
        <v>13</v>
      </c>
      <c r="K18" s="38">
        <v>0.5</v>
      </c>
      <c r="L18" s="38" t="s">
        <v>249</v>
      </c>
      <c r="M18" s="38">
        <v>1.2</v>
      </c>
      <c r="N18" s="38">
        <v>7.5</v>
      </c>
      <c r="O18" s="40">
        <f t="shared" si="0"/>
        <v>0.24</v>
      </c>
      <c r="P18" s="38">
        <v>120</v>
      </c>
    </row>
    <row r="19" spans="1:16" ht="12.75">
      <c r="A19" s="38" t="s">
        <v>245</v>
      </c>
      <c r="B19" s="38" t="s">
        <v>250</v>
      </c>
      <c r="C19" s="38" t="s">
        <v>251</v>
      </c>
      <c r="D19" s="38">
        <v>660751</v>
      </c>
      <c r="E19" s="38">
        <v>143959</v>
      </c>
      <c r="F19" s="38">
        <v>661239</v>
      </c>
      <c r="G19" s="38">
        <v>143394</v>
      </c>
      <c r="H19" s="38">
        <v>1986</v>
      </c>
      <c r="I19" s="38">
        <v>8</v>
      </c>
      <c r="J19" s="38">
        <v>6</v>
      </c>
      <c r="K19" s="38">
        <v>0.5</v>
      </c>
      <c r="L19" s="38" t="s">
        <v>248</v>
      </c>
      <c r="M19" s="38">
        <v>4.5</v>
      </c>
      <c r="N19" s="38">
        <v>2.7</v>
      </c>
      <c r="O19" s="40">
        <f t="shared" si="0"/>
        <v>0.05</v>
      </c>
      <c r="P19" s="38">
        <v>25</v>
      </c>
    </row>
    <row r="20" spans="1:16" ht="12.75">
      <c r="A20" s="38" t="s">
        <v>245</v>
      </c>
      <c r="B20" s="38" t="s">
        <v>250</v>
      </c>
      <c r="C20" s="38" t="s">
        <v>251</v>
      </c>
      <c r="D20" s="38">
        <v>660751</v>
      </c>
      <c r="E20" s="38">
        <v>143959</v>
      </c>
      <c r="F20" s="38">
        <v>661239</v>
      </c>
      <c r="G20" s="38">
        <v>143394</v>
      </c>
      <c r="H20" s="38">
        <v>1987</v>
      </c>
      <c r="I20" s="38">
        <v>8</v>
      </c>
      <c r="J20" s="38">
        <v>12</v>
      </c>
      <c r="K20" s="38">
        <v>0.5</v>
      </c>
      <c r="L20" s="38" t="s">
        <v>248</v>
      </c>
      <c r="M20" s="38">
        <v>5.4</v>
      </c>
      <c r="N20" s="38">
        <v>7.5</v>
      </c>
      <c r="O20" s="40">
        <f t="shared" si="0"/>
        <v>0.07</v>
      </c>
      <c r="P20" s="38">
        <v>35</v>
      </c>
    </row>
    <row r="21" spans="1:16" ht="12.75">
      <c r="A21" s="38" t="s">
        <v>245</v>
      </c>
      <c r="B21" s="38" t="s">
        <v>250</v>
      </c>
      <c r="C21" s="38" t="s">
        <v>251</v>
      </c>
      <c r="D21" s="38">
        <v>660751</v>
      </c>
      <c r="E21" s="38">
        <v>143959</v>
      </c>
      <c r="F21" s="38">
        <v>661239</v>
      </c>
      <c r="G21" s="38">
        <v>143394</v>
      </c>
      <c r="H21" s="38">
        <v>1988</v>
      </c>
      <c r="I21" s="38">
        <v>7</v>
      </c>
      <c r="J21" s="38">
        <v>27</v>
      </c>
      <c r="K21" s="38">
        <v>0.5</v>
      </c>
      <c r="L21" s="38" t="s">
        <v>248</v>
      </c>
      <c r="M21" s="38">
        <v>6.3</v>
      </c>
      <c r="N21" s="38">
        <v>2.4</v>
      </c>
      <c r="O21" s="40">
        <f t="shared" si="0"/>
        <v>0.07</v>
      </c>
      <c r="P21" s="38">
        <v>35</v>
      </c>
    </row>
    <row r="22" spans="1:16" ht="12.75">
      <c r="A22" s="38" t="s">
        <v>245</v>
      </c>
      <c r="B22" s="38" t="s">
        <v>250</v>
      </c>
      <c r="C22" s="38" t="s">
        <v>251</v>
      </c>
      <c r="D22" s="38">
        <v>660751</v>
      </c>
      <c r="E22" s="38">
        <v>143959</v>
      </c>
      <c r="F22" s="38">
        <v>661239</v>
      </c>
      <c r="G22" s="38">
        <v>143394</v>
      </c>
      <c r="H22" s="38">
        <v>1989</v>
      </c>
      <c r="I22" s="38">
        <v>8</v>
      </c>
      <c r="J22" s="38">
        <v>30</v>
      </c>
      <c r="K22" s="38">
        <v>0.5</v>
      </c>
      <c r="L22" s="38" t="s">
        <v>248</v>
      </c>
      <c r="M22" s="38">
        <v>7.1</v>
      </c>
      <c r="N22" s="38">
        <v>2.6</v>
      </c>
      <c r="O22" s="40">
        <f t="shared" si="0"/>
        <v>0.05</v>
      </c>
      <c r="P22" s="38">
        <v>25</v>
      </c>
    </row>
    <row r="23" spans="1:16" ht="12.75">
      <c r="A23" s="38" t="s">
        <v>245</v>
      </c>
      <c r="B23" s="38" t="s">
        <v>250</v>
      </c>
      <c r="C23" s="38" t="s">
        <v>251</v>
      </c>
      <c r="D23" s="38">
        <v>660751</v>
      </c>
      <c r="E23" s="38">
        <v>143959</v>
      </c>
      <c r="F23" s="38">
        <v>661239</v>
      </c>
      <c r="G23" s="38">
        <v>143394</v>
      </c>
      <c r="H23" s="38">
        <v>1990</v>
      </c>
      <c r="I23" s="38">
        <v>8</v>
      </c>
      <c r="J23" s="38">
        <v>5</v>
      </c>
      <c r="K23" s="38">
        <v>0.5</v>
      </c>
      <c r="L23" s="38" t="s">
        <v>248</v>
      </c>
      <c r="M23" s="38">
        <v>6</v>
      </c>
      <c r="N23" s="38">
        <v>2.9</v>
      </c>
      <c r="O23" s="40">
        <f t="shared" si="0"/>
        <v>0.04</v>
      </c>
      <c r="P23" s="38">
        <v>20</v>
      </c>
    </row>
    <row r="24" spans="1:16" ht="12.75">
      <c r="A24" s="38" t="s">
        <v>245</v>
      </c>
      <c r="B24" s="38" t="s">
        <v>250</v>
      </c>
      <c r="C24" s="38" t="s">
        <v>251</v>
      </c>
      <c r="D24" s="38">
        <v>660751</v>
      </c>
      <c r="E24" s="38">
        <v>143959</v>
      </c>
      <c r="F24" s="38">
        <v>661239</v>
      </c>
      <c r="G24" s="38">
        <v>143394</v>
      </c>
      <c r="H24" s="38">
        <v>1992</v>
      </c>
      <c r="I24" s="38">
        <v>9</v>
      </c>
      <c r="J24" s="38">
        <v>25</v>
      </c>
      <c r="K24" s="38">
        <v>2</v>
      </c>
      <c r="L24" s="38" t="s">
        <v>249</v>
      </c>
      <c r="M24" s="38">
        <v>5.1</v>
      </c>
      <c r="N24" s="38">
        <v>2.55</v>
      </c>
      <c r="O24" s="40">
        <f t="shared" si="0"/>
        <v>0.07</v>
      </c>
      <c r="P24" s="38">
        <v>35</v>
      </c>
    </row>
    <row r="25" spans="1:16" ht="12.75">
      <c r="A25" s="38" t="s">
        <v>245</v>
      </c>
      <c r="B25" s="38" t="s">
        <v>250</v>
      </c>
      <c r="C25" s="38" t="s">
        <v>251</v>
      </c>
      <c r="D25" s="38">
        <v>660751</v>
      </c>
      <c r="E25" s="38">
        <v>143959</v>
      </c>
      <c r="F25" s="38">
        <v>661239</v>
      </c>
      <c r="G25" s="38">
        <v>143394</v>
      </c>
      <c r="H25" s="38">
        <v>1993</v>
      </c>
      <c r="I25" s="38">
        <v>10</v>
      </c>
      <c r="J25" s="38">
        <v>5</v>
      </c>
      <c r="K25" s="38">
        <v>2</v>
      </c>
      <c r="L25" s="38" t="s">
        <v>249</v>
      </c>
      <c r="M25" s="38">
        <v>4.5</v>
      </c>
      <c r="N25" s="38">
        <v>2.2</v>
      </c>
      <c r="O25" s="40">
        <f t="shared" si="0"/>
        <v>0.05</v>
      </c>
      <c r="P25" s="38">
        <v>25</v>
      </c>
    </row>
    <row r="26" spans="1:16" ht="12.75">
      <c r="A26" s="38" t="s">
        <v>245</v>
      </c>
      <c r="B26" s="38" t="s">
        <v>250</v>
      </c>
      <c r="C26" s="38" t="s">
        <v>251</v>
      </c>
      <c r="D26" s="38">
        <v>660751</v>
      </c>
      <c r="E26" s="38">
        <v>143959</v>
      </c>
      <c r="F26" s="38">
        <v>661239</v>
      </c>
      <c r="G26" s="38">
        <v>143394</v>
      </c>
      <c r="H26" s="38">
        <v>1994</v>
      </c>
      <c r="I26" s="38">
        <v>8</v>
      </c>
      <c r="J26" s="38">
        <v>15</v>
      </c>
      <c r="K26" s="38">
        <v>2</v>
      </c>
      <c r="L26" s="38" t="s">
        <v>249</v>
      </c>
      <c r="M26" s="38">
        <v>5.2</v>
      </c>
      <c r="N26" s="38">
        <v>5</v>
      </c>
      <c r="O26" s="40">
        <f t="shared" si="0"/>
        <v>0.05</v>
      </c>
      <c r="P26" s="38">
        <v>25</v>
      </c>
    </row>
    <row r="27" spans="1:16" ht="12.75">
      <c r="A27" s="38" t="s">
        <v>245</v>
      </c>
      <c r="B27" s="38" t="s">
        <v>250</v>
      </c>
      <c r="C27" s="38" t="s">
        <v>251</v>
      </c>
      <c r="D27" s="38">
        <v>660751</v>
      </c>
      <c r="E27" s="38">
        <v>143959</v>
      </c>
      <c r="F27" s="38">
        <v>661239</v>
      </c>
      <c r="G27" s="38">
        <v>143394</v>
      </c>
      <c r="H27" s="38">
        <v>1996</v>
      </c>
      <c r="I27" s="38">
        <v>9</v>
      </c>
      <c r="J27" s="38">
        <v>2</v>
      </c>
      <c r="K27" s="38">
        <v>2</v>
      </c>
      <c r="L27" s="38" t="s">
        <v>249</v>
      </c>
      <c r="M27" s="38">
        <v>4.3</v>
      </c>
      <c r="N27" s="38">
        <v>1</v>
      </c>
      <c r="O27" s="40">
        <f t="shared" si="0"/>
        <v>0.06</v>
      </c>
      <c r="P27" s="38">
        <v>30</v>
      </c>
    </row>
    <row r="28" spans="1:16" ht="12.75">
      <c r="A28" s="38" t="s">
        <v>245</v>
      </c>
      <c r="B28" s="38" t="s">
        <v>250</v>
      </c>
      <c r="C28" s="38" t="s">
        <v>251</v>
      </c>
      <c r="D28" s="38">
        <v>660751</v>
      </c>
      <c r="E28" s="38">
        <v>143959</v>
      </c>
      <c r="F28" s="38">
        <v>661239</v>
      </c>
      <c r="G28" s="38">
        <v>143394</v>
      </c>
      <c r="H28" s="38">
        <v>1997</v>
      </c>
      <c r="I28" s="38">
        <v>8</v>
      </c>
      <c r="J28" s="38">
        <v>21</v>
      </c>
      <c r="K28" s="38">
        <v>0.5</v>
      </c>
      <c r="L28" s="38" t="s">
        <v>249</v>
      </c>
      <c r="M28" s="38">
        <v>4</v>
      </c>
      <c r="N28" s="38">
        <v>1.8</v>
      </c>
      <c r="O28" s="40">
        <f t="shared" si="0"/>
        <v>0.04</v>
      </c>
      <c r="P28" s="38">
        <v>20</v>
      </c>
    </row>
    <row r="29" spans="1:16" ht="12.75">
      <c r="A29" s="38" t="s">
        <v>245</v>
      </c>
      <c r="B29" s="38" t="s">
        <v>250</v>
      </c>
      <c r="C29" s="38" t="s">
        <v>251</v>
      </c>
      <c r="D29" s="38">
        <v>660751</v>
      </c>
      <c r="E29" s="38">
        <v>143959</v>
      </c>
      <c r="F29" s="38">
        <v>661239</v>
      </c>
      <c r="G29" s="38">
        <v>143394</v>
      </c>
      <c r="H29" s="38">
        <v>1998</v>
      </c>
      <c r="I29" s="38">
        <v>8</v>
      </c>
      <c r="J29" s="38">
        <v>19</v>
      </c>
      <c r="K29" s="38">
        <v>0.5</v>
      </c>
      <c r="L29" s="38" t="s">
        <v>249</v>
      </c>
      <c r="M29" s="38">
        <v>3.7</v>
      </c>
      <c r="N29" s="38">
        <v>4</v>
      </c>
      <c r="O29" s="40">
        <f t="shared" si="0"/>
        <v>0.14</v>
      </c>
      <c r="P29" s="38">
        <v>70</v>
      </c>
    </row>
    <row r="30" spans="1:16" ht="12.75">
      <c r="A30" s="38" t="s">
        <v>245</v>
      </c>
      <c r="B30" s="38" t="s">
        <v>250</v>
      </c>
      <c r="C30" s="38" t="s">
        <v>251</v>
      </c>
      <c r="D30" s="38">
        <v>660751</v>
      </c>
      <c r="E30" s="38">
        <v>143959</v>
      </c>
      <c r="F30" s="38">
        <v>661239</v>
      </c>
      <c r="G30" s="38">
        <v>143394</v>
      </c>
      <c r="H30" s="38">
        <v>1999</v>
      </c>
      <c r="I30" s="38">
        <v>8</v>
      </c>
      <c r="J30" s="38">
        <v>11</v>
      </c>
      <c r="K30" s="38">
        <v>0.5</v>
      </c>
      <c r="L30" s="38" t="s">
        <v>249</v>
      </c>
      <c r="M30" s="38">
        <v>5.1</v>
      </c>
      <c r="N30" s="38">
        <v>2.2</v>
      </c>
      <c r="O30" s="40">
        <f t="shared" si="0"/>
        <v>0.06</v>
      </c>
      <c r="P30" s="38">
        <v>30</v>
      </c>
    </row>
    <row r="31" spans="1:16" ht="12.75">
      <c r="A31" s="38" t="s">
        <v>245</v>
      </c>
      <c r="B31" s="38" t="s">
        <v>250</v>
      </c>
      <c r="C31" s="38" t="s">
        <v>251</v>
      </c>
      <c r="D31" s="38">
        <v>660751</v>
      </c>
      <c r="E31" s="38">
        <v>143959</v>
      </c>
      <c r="F31" s="38">
        <v>661239</v>
      </c>
      <c r="G31" s="38">
        <v>143394</v>
      </c>
      <c r="H31" s="38">
        <v>2000</v>
      </c>
      <c r="I31" s="38">
        <v>8</v>
      </c>
      <c r="J31" s="38">
        <v>8</v>
      </c>
      <c r="K31" s="38">
        <v>0.5</v>
      </c>
      <c r="L31" s="38" t="s">
        <v>249</v>
      </c>
      <c r="M31" s="38">
        <v>3.1</v>
      </c>
      <c r="N31" s="38">
        <v>2.4</v>
      </c>
      <c r="O31" s="40">
        <f t="shared" si="0"/>
        <v>0.08</v>
      </c>
      <c r="P31" s="38">
        <v>40</v>
      </c>
    </row>
    <row r="32" spans="1:16" ht="12.75">
      <c r="A32" s="38" t="s">
        <v>245</v>
      </c>
      <c r="B32" s="38" t="s">
        <v>250</v>
      </c>
      <c r="C32" s="38" t="s">
        <v>251</v>
      </c>
      <c r="D32" s="38">
        <v>660751</v>
      </c>
      <c r="E32" s="38">
        <v>143959</v>
      </c>
      <c r="F32" s="38">
        <v>661239</v>
      </c>
      <c r="G32" s="38">
        <v>143394</v>
      </c>
      <c r="H32" s="38">
        <v>2001</v>
      </c>
      <c r="I32" s="38">
        <v>8</v>
      </c>
      <c r="J32" s="38">
        <v>7</v>
      </c>
      <c r="K32" s="38">
        <v>0.5</v>
      </c>
      <c r="L32" s="38" t="s">
        <v>249</v>
      </c>
      <c r="M32" s="38">
        <v>4.1</v>
      </c>
      <c r="N32" s="38">
        <v>1.3</v>
      </c>
      <c r="O32" s="40">
        <f t="shared" si="0"/>
        <v>0.08</v>
      </c>
      <c r="P32" s="38">
        <v>40</v>
      </c>
    </row>
    <row r="33" spans="1:16" ht="12.75">
      <c r="A33" s="38" t="s">
        <v>245</v>
      </c>
      <c r="B33" s="38" t="s">
        <v>250</v>
      </c>
      <c r="C33" s="38" t="s">
        <v>251</v>
      </c>
      <c r="D33" s="38">
        <v>660751</v>
      </c>
      <c r="E33" s="38">
        <v>143959</v>
      </c>
      <c r="F33" s="38">
        <v>661239</v>
      </c>
      <c r="G33" s="38">
        <v>143394</v>
      </c>
      <c r="H33" s="38">
        <v>2002</v>
      </c>
      <c r="I33" s="38">
        <v>8</v>
      </c>
      <c r="J33" s="38">
        <v>1</v>
      </c>
      <c r="K33" s="38">
        <v>0.5</v>
      </c>
      <c r="L33" s="38" t="s">
        <v>249</v>
      </c>
      <c r="M33" s="38">
        <v>3.5</v>
      </c>
      <c r="N33" s="38">
        <v>3.7</v>
      </c>
      <c r="O33" s="40">
        <f t="shared" si="0"/>
        <v>0.1</v>
      </c>
      <c r="P33" s="38">
        <v>50</v>
      </c>
    </row>
    <row r="34" spans="1:16" ht="12.75">
      <c r="A34" s="38" t="s">
        <v>245</v>
      </c>
      <c r="B34" s="38" t="s">
        <v>252</v>
      </c>
      <c r="C34" s="38" t="s">
        <v>253</v>
      </c>
      <c r="D34" s="38">
        <v>660830</v>
      </c>
      <c r="E34" s="38">
        <v>143960</v>
      </c>
      <c r="F34" s="38">
        <v>661239</v>
      </c>
      <c r="G34" s="38">
        <v>143394</v>
      </c>
      <c r="H34" s="38">
        <v>1983</v>
      </c>
      <c r="I34" s="38">
        <v>8</v>
      </c>
      <c r="J34" s="38">
        <v>22</v>
      </c>
      <c r="K34" s="38">
        <v>1</v>
      </c>
      <c r="L34" s="38" t="s">
        <v>254</v>
      </c>
      <c r="N34" s="38">
        <v>0.37</v>
      </c>
      <c r="O34" s="40">
        <f t="shared" si="0"/>
        <v>0.03</v>
      </c>
      <c r="P34" s="38">
        <v>15</v>
      </c>
    </row>
    <row r="35" spans="1:16" ht="12.75">
      <c r="A35" s="38" t="s">
        <v>245</v>
      </c>
      <c r="B35" s="38" t="s">
        <v>252</v>
      </c>
      <c r="C35" s="38" t="s">
        <v>253</v>
      </c>
      <c r="D35" s="38">
        <v>660830</v>
      </c>
      <c r="E35" s="38">
        <v>143960</v>
      </c>
      <c r="F35" s="38">
        <v>661239</v>
      </c>
      <c r="G35" s="38">
        <v>143394</v>
      </c>
      <c r="H35" s="38">
        <v>1984</v>
      </c>
      <c r="I35" s="38">
        <v>8</v>
      </c>
      <c r="J35" s="38">
        <v>28</v>
      </c>
      <c r="K35" s="38">
        <v>0.5</v>
      </c>
      <c r="L35" s="38" t="s">
        <v>254</v>
      </c>
      <c r="N35" s="38">
        <v>1.37</v>
      </c>
      <c r="O35" s="40">
        <f t="shared" si="0"/>
        <v>0.03</v>
      </c>
      <c r="P35" s="38">
        <v>15</v>
      </c>
    </row>
    <row r="36" spans="1:16" ht="12.75">
      <c r="A36" s="38" t="s">
        <v>245</v>
      </c>
      <c r="B36" s="38" t="s">
        <v>252</v>
      </c>
      <c r="C36" s="38" t="s">
        <v>253</v>
      </c>
      <c r="D36" s="38">
        <v>660830</v>
      </c>
      <c r="E36" s="38">
        <v>143960</v>
      </c>
      <c r="F36" s="38">
        <v>661239</v>
      </c>
      <c r="G36" s="38">
        <v>143394</v>
      </c>
      <c r="H36" s="38">
        <v>1985</v>
      </c>
      <c r="I36" s="38">
        <v>8</v>
      </c>
      <c r="J36" s="38">
        <v>22</v>
      </c>
      <c r="K36" s="38">
        <v>1</v>
      </c>
      <c r="L36" s="38" t="s">
        <v>254</v>
      </c>
      <c r="N36" s="38">
        <v>0.85</v>
      </c>
      <c r="O36" s="40">
        <f t="shared" si="0"/>
        <v>0.02</v>
      </c>
      <c r="P36" s="38">
        <v>10</v>
      </c>
    </row>
    <row r="37" spans="1:16" ht="12.75">
      <c r="A37" s="38" t="s">
        <v>245</v>
      </c>
      <c r="B37" s="38" t="s">
        <v>255</v>
      </c>
      <c r="C37" s="38" t="s">
        <v>256</v>
      </c>
      <c r="D37" s="38">
        <v>662449</v>
      </c>
      <c r="E37" s="38">
        <v>144393</v>
      </c>
      <c r="F37" s="38">
        <v>662336</v>
      </c>
      <c r="G37" s="38">
        <v>144291</v>
      </c>
      <c r="H37" s="38">
        <v>1986</v>
      </c>
      <c r="I37" s="38">
        <v>8</v>
      </c>
      <c r="J37" s="38">
        <v>14</v>
      </c>
      <c r="K37" s="38">
        <v>0.5</v>
      </c>
      <c r="L37" s="38" t="s">
        <v>248</v>
      </c>
      <c r="M37" s="38">
        <v>2.1</v>
      </c>
      <c r="N37" s="38">
        <v>4</v>
      </c>
      <c r="O37" s="40">
        <f t="shared" si="0"/>
        <v>0.08</v>
      </c>
      <c r="P37" s="38">
        <v>40</v>
      </c>
    </row>
    <row r="38" spans="1:16" ht="12.75">
      <c r="A38" s="38" t="s">
        <v>245</v>
      </c>
      <c r="B38" s="38" t="s">
        <v>255</v>
      </c>
      <c r="C38" s="38" t="s">
        <v>256</v>
      </c>
      <c r="D38" s="38">
        <v>662449</v>
      </c>
      <c r="E38" s="38">
        <v>144393</v>
      </c>
      <c r="F38" s="38">
        <v>662336</v>
      </c>
      <c r="G38" s="38">
        <v>144291</v>
      </c>
      <c r="H38" s="38">
        <v>1987</v>
      </c>
      <c r="I38" s="38">
        <v>8</v>
      </c>
      <c r="J38" s="38">
        <v>29</v>
      </c>
      <c r="K38" s="38">
        <v>0.5</v>
      </c>
      <c r="L38" s="38" t="s">
        <v>248</v>
      </c>
      <c r="M38" s="38">
        <v>3.4</v>
      </c>
      <c r="N38" s="38">
        <v>1.7</v>
      </c>
      <c r="O38" s="40">
        <f t="shared" si="0"/>
        <v>0.14</v>
      </c>
      <c r="P38" s="38">
        <v>70</v>
      </c>
    </row>
    <row r="39" spans="1:16" ht="12.75">
      <c r="A39" s="38" t="s">
        <v>245</v>
      </c>
      <c r="B39" s="38" t="s">
        <v>255</v>
      </c>
      <c r="C39" s="38" t="s">
        <v>256</v>
      </c>
      <c r="D39" s="38">
        <v>662449</v>
      </c>
      <c r="E39" s="38">
        <v>144393</v>
      </c>
      <c r="F39" s="38">
        <v>662336</v>
      </c>
      <c r="G39" s="38">
        <v>144291</v>
      </c>
      <c r="H39" s="38">
        <v>1988</v>
      </c>
      <c r="I39" s="38">
        <v>8</v>
      </c>
      <c r="J39" s="38">
        <v>15</v>
      </c>
      <c r="K39" s="38">
        <v>0.5</v>
      </c>
      <c r="L39" s="38" t="s">
        <v>248</v>
      </c>
      <c r="M39" s="38">
        <v>4.1</v>
      </c>
      <c r="N39" s="38">
        <v>3.5</v>
      </c>
      <c r="O39" s="40">
        <f t="shared" si="0"/>
        <v>0.12</v>
      </c>
      <c r="P39" s="38">
        <v>60</v>
      </c>
    </row>
    <row r="40" spans="1:16" ht="12.75">
      <c r="A40" s="38" t="s">
        <v>245</v>
      </c>
      <c r="B40" s="38" t="s">
        <v>255</v>
      </c>
      <c r="C40" s="38" t="s">
        <v>256</v>
      </c>
      <c r="D40" s="38">
        <v>662449</v>
      </c>
      <c r="E40" s="38">
        <v>144393</v>
      </c>
      <c r="F40" s="38">
        <v>662336</v>
      </c>
      <c r="G40" s="38">
        <v>144291</v>
      </c>
      <c r="H40" s="38">
        <v>1989</v>
      </c>
      <c r="I40" s="38">
        <v>8</v>
      </c>
      <c r="J40" s="38">
        <v>30</v>
      </c>
      <c r="K40" s="38">
        <v>0.5</v>
      </c>
      <c r="L40" s="38" t="s">
        <v>248</v>
      </c>
      <c r="M40" s="38">
        <v>4</v>
      </c>
      <c r="N40" s="38">
        <v>1.7</v>
      </c>
      <c r="O40" s="40">
        <f t="shared" si="0"/>
        <v>0.08</v>
      </c>
      <c r="P40" s="38">
        <v>40</v>
      </c>
    </row>
    <row r="41" spans="1:16" ht="12.75">
      <c r="A41" s="38" t="s">
        <v>245</v>
      </c>
      <c r="B41" s="38" t="s">
        <v>255</v>
      </c>
      <c r="C41" s="38" t="s">
        <v>256</v>
      </c>
      <c r="D41" s="38">
        <v>662449</v>
      </c>
      <c r="E41" s="38">
        <v>144393</v>
      </c>
      <c r="F41" s="38">
        <v>662336</v>
      </c>
      <c r="G41" s="38">
        <v>144291</v>
      </c>
      <c r="H41" s="38">
        <v>1990</v>
      </c>
      <c r="I41" s="38">
        <v>8</v>
      </c>
      <c r="J41" s="38">
        <v>14</v>
      </c>
      <c r="K41" s="38">
        <v>0.5</v>
      </c>
      <c r="L41" s="38" t="s">
        <v>248</v>
      </c>
      <c r="M41" s="38">
        <v>3</v>
      </c>
      <c r="N41" s="38">
        <v>4.95</v>
      </c>
      <c r="O41" s="40">
        <f t="shared" si="0"/>
        <v>0.07</v>
      </c>
      <c r="P41" s="38">
        <v>35</v>
      </c>
    </row>
    <row r="42" spans="1:16" ht="12.75">
      <c r="A42" s="38" t="s">
        <v>245</v>
      </c>
      <c r="B42" s="38" t="s">
        <v>255</v>
      </c>
      <c r="C42" s="38" t="s">
        <v>256</v>
      </c>
      <c r="D42" s="38">
        <v>662449</v>
      </c>
      <c r="E42" s="38">
        <v>144393</v>
      </c>
      <c r="F42" s="38">
        <v>662336</v>
      </c>
      <c r="G42" s="38">
        <v>144291</v>
      </c>
      <c r="H42" s="38">
        <v>1991</v>
      </c>
      <c r="I42" s="38">
        <v>8</v>
      </c>
      <c r="J42" s="38">
        <v>20</v>
      </c>
      <c r="K42" s="38">
        <v>0.5</v>
      </c>
      <c r="L42" s="38" t="s">
        <v>249</v>
      </c>
      <c r="M42" s="38">
        <v>2.9</v>
      </c>
      <c r="N42" s="38">
        <v>3.7</v>
      </c>
      <c r="O42" s="40">
        <f t="shared" si="0"/>
        <v>0.1</v>
      </c>
      <c r="P42" s="38">
        <v>50</v>
      </c>
    </row>
    <row r="43" spans="1:16" ht="12.75">
      <c r="A43" s="38" t="s">
        <v>245</v>
      </c>
      <c r="B43" s="38" t="s">
        <v>255</v>
      </c>
      <c r="C43" s="38" t="s">
        <v>256</v>
      </c>
      <c r="D43" s="38">
        <v>662449</v>
      </c>
      <c r="E43" s="38">
        <v>144393</v>
      </c>
      <c r="F43" s="38">
        <v>662336</v>
      </c>
      <c r="G43" s="38">
        <v>144291</v>
      </c>
      <c r="H43" s="38">
        <v>1992</v>
      </c>
      <c r="I43" s="38">
        <v>9</v>
      </c>
      <c r="J43" s="38">
        <v>25</v>
      </c>
      <c r="K43" s="38">
        <v>2</v>
      </c>
      <c r="L43" s="38" t="s">
        <v>249</v>
      </c>
      <c r="M43" s="38">
        <v>3</v>
      </c>
      <c r="N43" s="38">
        <v>1.87</v>
      </c>
      <c r="O43" s="40">
        <f t="shared" si="0"/>
        <v>0.1</v>
      </c>
      <c r="P43" s="38">
        <v>50</v>
      </c>
    </row>
    <row r="44" spans="1:16" ht="12.75">
      <c r="A44" s="38" t="s">
        <v>245</v>
      </c>
      <c r="B44" s="38" t="s">
        <v>255</v>
      </c>
      <c r="C44" s="38" t="s">
        <v>256</v>
      </c>
      <c r="D44" s="38">
        <v>662449</v>
      </c>
      <c r="E44" s="38">
        <v>144393</v>
      </c>
      <c r="F44" s="38">
        <v>662336</v>
      </c>
      <c r="G44" s="38">
        <v>144291</v>
      </c>
      <c r="H44" s="38">
        <v>1993</v>
      </c>
      <c r="I44" s="38">
        <v>10</v>
      </c>
      <c r="J44" s="38">
        <v>28</v>
      </c>
      <c r="K44" s="38">
        <v>2</v>
      </c>
      <c r="L44" s="38" t="s">
        <v>249</v>
      </c>
      <c r="M44" s="38">
        <v>1.8</v>
      </c>
      <c r="N44" s="38">
        <v>1.66</v>
      </c>
      <c r="O44" s="40">
        <f t="shared" si="0"/>
        <v>0.18</v>
      </c>
      <c r="P44" s="38">
        <v>90</v>
      </c>
    </row>
    <row r="45" spans="1:16" ht="12.75">
      <c r="A45" s="38" t="s">
        <v>245</v>
      </c>
      <c r="B45" s="38" t="s">
        <v>255</v>
      </c>
      <c r="C45" s="38" t="s">
        <v>256</v>
      </c>
      <c r="D45" s="38">
        <v>662449</v>
      </c>
      <c r="E45" s="38">
        <v>144393</v>
      </c>
      <c r="F45" s="38">
        <v>662336</v>
      </c>
      <c r="G45" s="38">
        <v>144291</v>
      </c>
      <c r="H45" s="38">
        <v>1994</v>
      </c>
      <c r="I45" s="38">
        <v>8</v>
      </c>
      <c r="J45" s="38">
        <v>23</v>
      </c>
      <c r="K45" s="38">
        <v>2</v>
      </c>
      <c r="L45" s="38" t="s">
        <v>249</v>
      </c>
      <c r="M45" s="38">
        <v>2.6</v>
      </c>
      <c r="N45" s="38">
        <v>5</v>
      </c>
      <c r="O45" s="40">
        <f t="shared" si="0"/>
        <v>0.098</v>
      </c>
      <c r="P45" s="38">
        <v>49</v>
      </c>
    </row>
    <row r="46" spans="1:16" ht="12.75">
      <c r="A46" s="38" t="s">
        <v>245</v>
      </c>
      <c r="B46" s="38" t="s">
        <v>255</v>
      </c>
      <c r="C46" s="38" t="s">
        <v>256</v>
      </c>
      <c r="D46" s="38">
        <v>662449</v>
      </c>
      <c r="E46" s="38">
        <v>144393</v>
      </c>
      <c r="F46" s="38">
        <v>662336</v>
      </c>
      <c r="G46" s="38">
        <v>144291</v>
      </c>
      <c r="H46" s="38">
        <v>1996</v>
      </c>
      <c r="I46" s="38">
        <v>9</v>
      </c>
      <c r="J46" s="38">
        <v>2</v>
      </c>
      <c r="K46" s="38">
        <v>2</v>
      </c>
      <c r="L46" s="38" t="s">
        <v>249</v>
      </c>
      <c r="M46" s="38">
        <v>3.1</v>
      </c>
      <c r="N46" s="38">
        <v>1</v>
      </c>
      <c r="O46" s="40">
        <f t="shared" si="0"/>
        <v>0.08</v>
      </c>
      <c r="P46" s="38">
        <v>40</v>
      </c>
    </row>
    <row r="47" spans="1:16" ht="12.75">
      <c r="A47" s="38" t="s">
        <v>245</v>
      </c>
      <c r="B47" s="38" t="s">
        <v>255</v>
      </c>
      <c r="C47" s="38" t="s">
        <v>256</v>
      </c>
      <c r="D47" s="38">
        <v>662449</v>
      </c>
      <c r="E47" s="38">
        <v>144393</v>
      </c>
      <c r="F47" s="38">
        <v>662336</v>
      </c>
      <c r="G47" s="38">
        <v>144291</v>
      </c>
      <c r="H47" s="38">
        <v>1997</v>
      </c>
      <c r="I47" s="38">
        <v>8</v>
      </c>
      <c r="J47" s="38">
        <v>28</v>
      </c>
      <c r="K47" s="38">
        <v>0.5</v>
      </c>
      <c r="L47" s="38" t="s">
        <v>249</v>
      </c>
      <c r="M47" s="38">
        <v>2.5</v>
      </c>
      <c r="N47" s="38">
        <v>11</v>
      </c>
      <c r="O47" s="40">
        <f t="shared" si="0"/>
        <v>0.08</v>
      </c>
      <c r="P47" s="38">
        <v>40</v>
      </c>
    </row>
    <row r="48" spans="1:16" ht="12.75">
      <c r="A48" s="38" t="s">
        <v>245</v>
      </c>
      <c r="B48" s="38" t="s">
        <v>255</v>
      </c>
      <c r="C48" s="38" t="s">
        <v>256</v>
      </c>
      <c r="D48" s="38">
        <v>662449</v>
      </c>
      <c r="E48" s="38">
        <v>144393</v>
      </c>
      <c r="F48" s="38">
        <v>662336</v>
      </c>
      <c r="G48" s="38">
        <v>144291</v>
      </c>
      <c r="H48" s="38">
        <v>1998</v>
      </c>
      <c r="I48" s="38">
        <v>8</v>
      </c>
      <c r="J48" s="38">
        <v>19</v>
      </c>
      <c r="K48" s="38">
        <v>0.5</v>
      </c>
      <c r="L48" s="38" t="s">
        <v>249</v>
      </c>
      <c r="M48" s="38">
        <v>2.5</v>
      </c>
      <c r="N48" s="38">
        <v>4</v>
      </c>
      <c r="O48" s="40">
        <f t="shared" si="0"/>
        <v>0.16</v>
      </c>
      <c r="P48" s="38">
        <v>80</v>
      </c>
    </row>
    <row r="49" spans="1:16" ht="12.75">
      <c r="A49" s="38" t="s">
        <v>245</v>
      </c>
      <c r="B49" s="38" t="s">
        <v>255</v>
      </c>
      <c r="C49" s="38" t="s">
        <v>256</v>
      </c>
      <c r="D49" s="38">
        <v>662449</v>
      </c>
      <c r="E49" s="38">
        <v>144393</v>
      </c>
      <c r="F49" s="38">
        <v>662336</v>
      </c>
      <c r="G49" s="38">
        <v>144291</v>
      </c>
      <c r="H49" s="38">
        <v>1999</v>
      </c>
      <c r="I49" s="38">
        <v>9</v>
      </c>
      <c r="J49" s="38">
        <v>20</v>
      </c>
      <c r="K49" s="38">
        <v>0.5</v>
      </c>
      <c r="L49" s="38" t="s">
        <v>249</v>
      </c>
      <c r="M49" s="38">
        <v>2.1</v>
      </c>
      <c r="N49" s="38">
        <v>3.1</v>
      </c>
      <c r="O49" s="40">
        <f t="shared" si="0"/>
        <v>0.12</v>
      </c>
      <c r="P49" s="38">
        <v>60</v>
      </c>
    </row>
    <row r="50" spans="1:16" ht="12.75">
      <c r="A50" s="38" t="s">
        <v>245</v>
      </c>
      <c r="B50" s="38" t="s">
        <v>255</v>
      </c>
      <c r="C50" s="38" t="s">
        <v>256</v>
      </c>
      <c r="D50" s="38">
        <v>662449</v>
      </c>
      <c r="E50" s="38">
        <v>144393</v>
      </c>
      <c r="F50" s="38">
        <v>662336</v>
      </c>
      <c r="G50" s="38">
        <v>144291</v>
      </c>
      <c r="H50" s="38">
        <v>2000</v>
      </c>
      <c r="I50" s="38">
        <v>8</v>
      </c>
      <c r="J50" s="38">
        <v>21</v>
      </c>
      <c r="K50" s="38">
        <v>0.5</v>
      </c>
      <c r="L50" s="38" t="s">
        <v>249</v>
      </c>
      <c r="M50" s="38">
        <v>1.5</v>
      </c>
      <c r="N50" s="38">
        <v>4.4</v>
      </c>
      <c r="O50" s="40">
        <f t="shared" si="0"/>
        <v>0.18</v>
      </c>
      <c r="P50" s="38">
        <v>90</v>
      </c>
    </row>
    <row r="51" spans="1:16" ht="12.75">
      <c r="A51" s="38" t="s">
        <v>245</v>
      </c>
      <c r="B51" s="38" t="s">
        <v>255</v>
      </c>
      <c r="C51" s="38" t="s">
        <v>256</v>
      </c>
      <c r="D51" s="38">
        <v>662449</v>
      </c>
      <c r="E51" s="38">
        <v>144393</v>
      </c>
      <c r="F51" s="38">
        <v>662336</v>
      </c>
      <c r="G51" s="38">
        <v>144291</v>
      </c>
      <c r="H51" s="38">
        <v>2001</v>
      </c>
      <c r="I51" s="38">
        <v>8</v>
      </c>
      <c r="J51" s="38">
        <v>21</v>
      </c>
      <c r="K51" s="38">
        <v>0.5</v>
      </c>
      <c r="L51" s="38" t="s">
        <v>249</v>
      </c>
      <c r="M51" s="38">
        <v>3.8</v>
      </c>
      <c r="N51" s="38">
        <v>2.8</v>
      </c>
      <c r="O51" s="40">
        <f t="shared" si="0"/>
        <v>0.12</v>
      </c>
      <c r="P51" s="38">
        <v>60</v>
      </c>
    </row>
    <row r="52" spans="1:16" ht="12.75">
      <c r="A52" s="38" t="s">
        <v>245</v>
      </c>
      <c r="B52" s="38" t="s">
        <v>255</v>
      </c>
      <c r="C52" s="38" t="s">
        <v>256</v>
      </c>
      <c r="D52" s="38">
        <v>662449</v>
      </c>
      <c r="E52" s="38">
        <v>144393</v>
      </c>
      <c r="F52" s="38">
        <v>662336</v>
      </c>
      <c r="G52" s="38">
        <v>144291</v>
      </c>
      <c r="H52" s="38">
        <v>2002</v>
      </c>
      <c r="I52" s="38">
        <v>8</v>
      </c>
      <c r="J52" s="38">
        <v>27</v>
      </c>
      <c r="K52" s="38">
        <v>0.5</v>
      </c>
      <c r="L52" s="38" t="s">
        <v>249</v>
      </c>
      <c r="M52" s="38">
        <v>2.3</v>
      </c>
      <c r="N52" s="38">
        <v>4.2</v>
      </c>
      <c r="O52" s="40">
        <f t="shared" si="0"/>
        <v>0.14</v>
      </c>
      <c r="P52" s="38">
        <v>70</v>
      </c>
    </row>
    <row r="53" spans="1:16" ht="12.75">
      <c r="A53" s="38" t="s">
        <v>245</v>
      </c>
      <c r="B53" s="38" t="s">
        <v>257</v>
      </c>
      <c r="C53" s="38" t="s">
        <v>258</v>
      </c>
      <c r="D53" s="38">
        <v>661288</v>
      </c>
      <c r="E53" s="38">
        <v>143162</v>
      </c>
      <c r="F53" s="38">
        <v>660231</v>
      </c>
      <c r="G53" s="38">
        <v>143376</v>
      </c>
      <c r="H53" s="38">
        <v>1986</v>
      </c>
      <c r="I53" s="38">
        <v>8</v>
      </c>
      <c r="J53" s="38">
        <v>16</v>
      </c>
      <c r="K53" s="38">
        <v>0.5</v>
      </c>
      <c r="L53" s="38" t="s">
        <v>248</v>
      </c>
      <c r="M53" s="38">
        <v>2.7</v>
      </c>
      <c r="N53" s="38">
        <v>4</v>
      </c>
      <c r="O53" s="40">
        <f t="shared" si="0"/>
        <v>0.08</v>
      </c>
      <c r="P53" s="38">
        <v>40</v>
      </c>
    </row>
    <row r="54" spans="1:16" ht="12.75">
      <c r="A54" s="38" t="s">
        <v>245</v>
      </c>
      <c r="B54" s="38" t="s">
        <v>259</v>
      </c>
      <c r="C54" s="38" t="s">
        <v>258</v>
      </c>
      <c r="D54" s="38">
        <v>661288</v>
      </c>
      <c r="E54" s="38">
        <v>143162</v>
      </c>
      <c r="F54" s="38">
        <v>660231</v>
      </c>
      <c r="G54" s="38">
        <v>143376</v>
      </c>
      <c r="H54" s="38">
        <v>1987</v>
      </c>
      <c r="I54" s="38">
        <v>8</v>
      </c>
      <c r="J54" s="38">
        <v>11</v>
      </c>
      <c r="K54" s="38">
        <v>0.5</v>
      </c>
      <c r="L54" s="38" t="s">
        <v>248</v>
      </c>
      <c r="M54" s="38">
        <v>4.9</v>
      </c>
      <c r="N54" s="38">
        <v>5.9</v>
      </c>
      <c r="O54" s="40">
        <f t="shared" si="0"/>
        <v>0.08</v>
      </c>
      <c r="P54" s="38">
        <v>40</v>
      </c>
    </row>
    <row r="55" spans="1:16" ht="12.75">
      <c r="A55" s="38" t="s">
        <v>245</v>
      </c>
      <c r="B55" s="38" t="s">
        <v>259</v>
      </c>
      <c r="C55" s="38" t="s">
        <v>258</v>
      </c>
      <c r="D55" s="38">
        <v>661288</v>
      </c>
      <c r="E55" s="38">
        <v>143162</v>
      </c>
      <c r="F55" s="38">
        <v>660231</v>
      </c>
      <c r="G55" s="38">
        <v>143376</v>
      </c>
      <c r="H55" s="38">
        <v>1988</v>
      </c>
      <c r="I55" s="38">
        <v>8</v>
      </c>
      <c r="J55" s="38">
        <v>17</v>
      </c>
      <c r="K55" s="38">
        <v>0.5</v>
      </c>
      <c r="L55" s="38" t="s">
        <v>248</v>
      </c>
      <c r="M55" s="38">
        <v>5.5</v>
      </c>
      <c r="N55" s="38">
        <v>2.4</v>
      </c>
      <c r="O55" s="40">
        <f t="shared" si="0"/>
        <v>0.08</v>
      </c>
      <c r="P55" s="38">
        <v>40</v>
      </c>
    </row>
    <row r="56" spans="1:16" ht="12.75">
      <c r="A56" s="38" t="s">
        <v>245</v>
      </c>
      <c r="B56" s="38" t="s">
        <v>259</v>
      </c>
      <c r="C56" s="38" t="s">
        <v>258</v>
      </c>
      <c r="D56" s="38">
        <v>661288</v>
      </c>
      <c r="E56" s="38">
        <v>143162</v>
      </c>
      <c r="F56" s="38">
        <v>660231</v>
      </c>
      <c r="G56" s="38">
        <v>143376</v>
      </c>
      <c r="H56" s="38">
        <v>1997</v>
      </c>
      <c r="I56" s="38">
        <v>8</v>
      </c>
      <c r="J56" s="38">
        <v>13</v>
      </c>
      <c r="K56" s="38">
        <v>0.5</v>
      </c>
      <c r="L56" s="38" t="s">
        <v>249</v>
      </c>
      <c r="M56" s="38">
        <v>3.1</v>
      </c>
      <c r="N56" s="38">
        <v>4</v>
      </c>
      <c r="O56" s="40">
        <f t="shared" si="0"/>
        <v>0.06</v>
      </c>
      <c r="P56" s="38">
        <v>30</v>
      </c>
    </row>
    <row r="57" spans="1:16" ht="12.75">
      <c r="A57" s="38" t="s">
        <v>245</v>
      </c>
      <c r="B57" s="38" t="s">
        <v>259</v>
      </c>
      <c r="C57" s="38" t="s">
        <v>258</v>
      </c>
      <c r="D57" s="38">
        <v>661288</v>
      </c>
      <c r="E57" s="38">
        <v>143162</v>
      </c>
      <c r="F57" s="38">
        <v>660231</v>
      </c>
      <c r="G57" s="38">
        <v>143376</v>
      </c>
      <c r="H57" s="38">
        <v>1998</v>
      </c>
      <c r="I57" s="38">
        <v>8</v>
      </c>
      <c r="J57" s="38">
        <v>11</v>
      </c>
      <c r="K57" s="38">
        <v>0.5</v>
      </c>
      <c r="L57" s="38" t="s">
        <v>249</v>
      </c>
      <c r="M57" s="38">
        <v>3.6</v>
      </c>
      <c r="N57" s="38">
        <v>3</v>
      </c>
      <c r="O57" s="40">
        <f t="shared" si="0"/>
        <v>0.1</v>
      </c>
      <c r="P57" s="38">
        <v>50</v>
      </c>
    </row>
    <row r="58" spans="1:16" ht="12.75">
      <c r="A58" s="38" t="s">
        <v>245</v>
      </c>
      <c r="B58" s="38" t="s">
        <v>259</v>
      </c>
      <c r="C58" s="38" t="s">
        <v>258</v>
      </c>
      <c r="D58" s="38">
        <v>661288</v>
      </c>
      <c r="E58" s="38">
        <v>143162</v>
      </c>
      <c r="F58" s="38">
        <v>660231</v>
      </c>
      <c r="G58" s="38">
        <v>143376</v>
      </c>
      <c r="H58" s="38">
        <v>1999</v>
      </c>
      <c r="I58" s="38">
        <v>8</v>
      </c>
      <c r="J58" s="38">
        <v>11</v>
      </c>
      <c r="K58" s="38">
        <v>0.5</v>
      </c>
      <c r="L58" s="38" t="s">
        <v>249</v>
      </c>
      <c r="M58" s="38">
        <v>2.8</v>
      </c>
      <c r="N58" s="38">
        <v>2.8</v>
      </c>
      <c r="O58" s="40">
        <f t="shared" si="0"/>
        <v>0.06</v>
      </c>
      <c r="P58" s="38">
        <v>30</v>
      </c>
    </row>
    <row r="59" spans="1:16" ht="12.75">
      <c r="A59" s="38" t="s">
        <v>245</v>
      </c>
      <c r="B59" s="38" t="s">
        <v>259</v>
      </c>
      <c r="C59" s="38" t="s">
        <v>258</v>
      </c>
      <c r="D59" s="38">
        <v>661288</v>
      </c>
      <c r="E59" s="38">
        <v>143162</v>
      </c>
      <c r="F59" s="38">
        <v>660231</v>
      </c>
      <c r="G59" s="38">
        <v>143376</v>
      </c>
      <c r="H59" s="38">
        <v>2000</v>
      </c>
      <c r="I59" s="38">
        <v>8</v>
      </c>
      <c r="J59" s="38">
        <v>9</v>
      </c>
      <c r="K59" s="38">
        <v>0.5</v>
      </c>
      <c r="L59" s="38" t="s">
        <v>249</v>
      </c>
      <c r="M59" s="38">
        <v>3.5</v>
      </c>
      <c r="N59" s="38">
        <v>3.2</v>
      </c>
      <c r="O59" s="40">
        <f t="shared" si="0"/>
        <v>0.08</v>
      </c>
      <c r="P59" s="38">
        <v>40</v>
      </c>
    </row>
    <row r="60" spans="1:16" ht="12.75">
      <c r="A60" s="38" t="s">
        <v>245</v>
      </c>
      <c r="B60" s="38" t="s">
        <v>259</v>
      </c>
      <c r="C60" s="38" t="s">
        <v>258</v>
      </c>
      <c r="D60" s="38">
        <v>661288</v>
      </c>
      <c r="E60" s="38">
        <v>143162</v>
      </c>
      <c r="F60" s="38">
        <v>660231</v>
      </c>
      <c r="G60" s="38">
        <v>143376</v>
      </c>
      <c r="H60" s="38">
        <v>2001</v>
      </c>
      <c r="I60" s="38">
        <v>8</v>
      </c>
      <c r="J60" s="38">
        <v>7</v>
      </c>
      <c r="K60" s="38">
        <v>0.5</v>
      </c>
      <c r="L60" s="38" t="s">
        <v>249</v>
      </c>
      <c r="M60" s="38">
        <v>5.9</v>
      </c>
      <c r="N60" s="38">
        <v>0.5</v>
      </c>
      <c r="O60" s="40">
        <f t="shared" si="0"/>
        <v>0.1</v>
      </c>
      <c r="P60" s="38">
        <v>50</v>
      </c>
    </row>
    <row r="61" spans="1:16" ht="12.75">
      <c r="A61" s="38" t="s">
        <v>245</v>
      </c>
      <c r="B61" s="38" t="s">
        <v>259</v>
      </c>
      <c r="C61" s="38" t="s">
        <v>258</v>
      </c>
      <c r="D61" s="38">
        <v>661288</v>
      </c>
      <c r="E61" s="38">
        <v>143162</v>
      </c>
      <c r="F61" s="38">
        <v>660231</v>
      </c>
      <c r="G61" s="38">
        <v>143376</v>
      </c>
      <c r="H61" s="38">
        <v>2002</v>
      </c>
      <c r="I61" s="38">
        <v>8</v>
      </c>
      <c r="J61" s="38">
        <v>1</v>
      </c>
      <c r="K61" s="38">
        <v>0.5</v>
      </c>
      <c r="L61" s="38" t="s">
        <v>249</v>
      </c>
      <c r="M61" s="38">
        <v>2.4</v>
      </c>
      <c r="N61" s="38">
        <v>5.3</v>
      </c>
      <c r="O61" s="40">
        <f t="shared" si="0"/>
        <v>0.12</v>
      </c>
      <c r="P61" s="38">
        <v>60</v>
      </c>
    </row>
    <row r="62" spans="1:16" ht="12.75">
      <c r="A62" s="38" t="s">
        <v>245</v>
      </c>
      <c r="B62" s="38" t="s">
        <v>260</v>
      </c>
      <c r="C62" s="38" t="s">
        <v>261</v>
      </c>
      <c r="D62" s="38">
        <v>663909</v>
      </c>
      <c r="E62" s="38">
        <v>146224</v>
      </c>
      <c r="F62" s="38">
        <v>663672</v>
      </c>
      <c r="G62" s="38">
        <v>146381</v>
      </c>
      <c r="H62" s="38">
        <v>1983</v>
      </c>
      <c r="I62" s="38">
        <v>8</v>
      </c>
      <c r="J62" s="38">
        <v>20</v>
      </c>
      <c r="K62" s="38">
        <v>0.5</v>
      </c>
      <c r="L62" s="38" t="s">
        <v>248</v>
      </c>
      <c r="N62" s="38">
        <v>0.6</v>
      </c>
      <c r="O62" s="40">
        <f t="shared" si="0"/>
        <v>0.12</v>
      </c>
      <c r="P62" s="38">
        <v>60</v>
      </c>
    </row>
    <row r="63" spans="1:16" ht="12.75">
      <c r="A63" s="38" t="s">
        <v>245</v>
      </c>
      <c r="B63" s="38" t="s">
        <v>260</v>
      </c>
      <c r="C63" s="38" t="s">
        <v>261</v>
      </c>
      <c r="D63" s="38">
        <v>663909</v>
      </c>
      <c r="E63" s="38">
        <v>146224</v>
      </c>
      <c r="F63" s="38">
        <v>663672</v>
      </c>
      <c r="G63" s="38">
        <v>146381</v>
      </c>
      <c r="H63" s="38">
        <v>1984</v>
      </c>
      <c r="I63" s="38">
        <v>8</v>
      </c>
      <c r="J63" s="38">
        <v>19</v>
      </c>
      <c r="K63" s="38">
        <v>0.5</v>
      </c>
      <c r="L63" s="38" t="s">
        <v>248</v>
      </c>
      <c r="N63" s="38">
        <v>1.44</v>
      </c>
      <c r="O63" s="40">
        <f t="shared" si="0"/>
        <v>0.18</v>
      </c>
      <c r="P63" s="38">
        <v>90</v>
      </c>
    </row>
    <row r="64" spans="1:16" ht="12.75">
      <c r="A64" s="38" t="s">
        <v>245</v>
      </c>
      <c r="B64" s="38" t="s">
        <v>260</v>
      </c>
      <c r="C64" s="38" t="s">
        <v>261</v>
      </c>
      <c r="D64" s="38">
        <v>663909</v>
      </c>
      <c r="E64" s="38">
        <v>146224</v>
      </c>
      <c r="F64" s="38">
        <v>663672</v>
      </c>
      <c r="G64" s="38">
        <v>146381</v>
      </c>
      <c r="H64" s="38">
        <v>1985</v>
      </c>
      <c r="I64" s="38">
        <v>8</v>
      </c>
      <c r="J64" s="38">
        <v>25</v>
      </c>
      <c r="K64" s="38">
        <v>0.5</v>
      </c>
      <c r="L64" s="38" t="s">
        <v>248</v>
      </c>
      <c r="N64" s="38">
        <v>0.65</v>
      </c>
      <c r="O64" s="40">
        <f t="shared" si="0"/>
        <v>0.14</v>
      </c>
      <c r="P64" s="38">
        <v>70</v>
      </c>
    </row>
    <row r="65" spans="1:16" ht="12.75">
      <c r="A65" s="38" t="s">
        <v>245</v>
      </c>
      <c r="B65" s="38" t="s">
        <v>260</v>
      </c>
      <c r="C65" s="38" t="s">
        <v>261</v>
      </c>
      <c r="D65" s="38">
        <v>663909</v>
      </c>
      <c r="E65" s="38">
        <v>146224</v>
      </c>
      <c r="F65" s="38">
        <v>663672</v>
      </c>
      <c r="G65" s="38">
        <v>146381</v>
      </c>
      <c r="H65" s="38">
        <v>1986</v>
      </c>
      <c r="I65" s="38">
        <v>8</v>
      </c>
      <c r="J65" s="38">
        <v>18</v>
      </c>
      <c r="K65" s="38">
        <v>0.5</v>
      </c>
      <c r="L65" s="38" t="s">
        <v>248</v>
      </c>
      <c r="M65" s="38">
        <v>1.9</v>
      </c>
      <c r="N65" s="38">
        <v>2.4</v>
      </c>
      <c r="O65" s="40">
        <f t="shared" si="0"/>
        <v>0.12</v>
      </c>
      <c r="P65" s="38">
        <v>60</v>
      </c>
    </row>
    <row r="66" spans="1:16" ht="12.75">
      <c r="A66" s="38" t="s">
        <v>245</v>
      </c>
      <c r="B66" s="38" t="s">
        <v>260</v>
      </c>
      <c r="C66" s="38" t="s">
        <v>261</v>
      </c>
      <c r="D66" s="38">
        <v>663909</v>
      </c>
      <c r="E66" s="38">
        <v>146224</v>
      </c>
      <c r="F66" s="38">
        <v>663672</v>
      </c>
      <c r="G66" s="38">
        <v>146381</v>
      </c>
      <c r="H66" s="38">
        <v>1987</v>
      </c>
      <c r="I66" s="38">
        <v>8</v>
      </c>
      <c r="J66" s="38">
        <v>7</v>
      </c>
      <c r="K66" s="38">
        <v>0.5</v>
      </c>
      <c r="L66" s="38" t="s">
        <v>248</v>
      </c>
      <c r="M66" s="38">
        <v>2.9</v>
      </c>
      <c r="N66" s="38">
        <v>3.1</v>
      </c>
      <c r="O66" s="40">
        <f aca="true" t="shared" si="1" ref="O66:O129">P66/500</f>
        <v>0.14</v>
      </c>
      <c r="P66" s="38">
        <v>70</v>
      </c>
    </row>
    <row r="67" spans="1:16" ht="12.75">
      <c r="A67" s="38" t="s">
        <v>245</v>
      </c>
      <c r="B67" s="38" t="s">
        <v>260</v>
      </c>
      <c r="C67" s="38" t="s">
        <v>261</v>
      </c>
      <c r="D67" s="38">
        <v>663909</v>
      </c>
      <c r="E67" s="38">
        <v>146224</v>
      </c>
      <c r="F67" s="38">
        <v>663672</v>
      </c>
      <c r="G67" s="38">
        <v>146381</v>
      </c>
      <c r="H67" s="38">
        <v>1988</v>
      </c>
      <c r="I67" s="38">
        <v>8</v>
      </c>
      <c r="J67" s="38">
        <v>2</v>
      </c>
      <c r="K67" s="38">
        <v>0.5</v>
      </c>
      <c r="L67" s="38" t="s">
        <v>248</v>
      </c>
      <c r="M67" s="38">
        <v>3.1</v>
      </c>
      <c r="N67" s="38">
        <v>2.8</v>
      </c>
      <c r="O67" s="40">
        <f t="shared" si="1"/>
        <v>0.14</v>
      </c>
      <c r="P67" s="38">
        <v>70</v>
      </c>
    </row>
    <row r="68" spans="1:16" ht="12.75">
      <c r="A68" s="38" t="s">
        <v>245</v>
      </c>
      <c r="B68" s="38" t="s">
        <v>260</v>
      </c>
      <c r="C68" s="38" t="s">
        <v>261</v>
      </c>
      <c r="D68" s="38">
        <v>663909</v>
      </c>
      <c r="E68" s="38">
        <v>146224</v>
      </c>
      <c r="F68" s="38">
        <v>663672</v>
      </c>
      <c r="G68" s="38">
        <v>146381</v>
      </c>
      <c r="H68" s="38">
        <v>1989</v>
      </c>
      <c r="I68" s="38">
        <v>8</v>
      </c>
      <c r="J68" s="38">
        <v>28</v>
      </c>
      <c r="K68" s="38">
        <v>0.5</v>
      </c>
      <c r="L68" s="38" t="s">
        <v>248</v>
      </c>
      <c r="M68" s="38">
        <v>3.3</v>
      </c>
      <c r="N68" s="38">
        <v>3</v>
      </c>
      <c r="O68" s="40">
        <f t="shared" si="1"/>
        <v>0.13</v>
      </c>
      <c r="P68" s="38">
        <v>65</v>
      </c>
    </row>
    <row r="69" spans="1:16" ht="12.75">
      <c r="A69" s="38" t="s">
        <v>245</v>
      </c>
      <c r="B69" s="38" t="s">
        <v>260</v>
      </c>
      <c r="C69" s="38" t="s">
        <v>261</v>
      </c>
      <c r="D69" s="38">
        <v>663909</v>
      </c>
      <c r="E69" s="38">
        <v>146224</v>
      </c>
      <c r="F69" s="38">
        <v>663672</v>
      </c>
      <c r="G69" s="38">
        <v>146381</v>
      </c>
      <c r="H69" s="38">
        <v>1990</v>
      </c>
      <c r="I69" s="38">
        <v>8</v>
      </c>
      <c r="J69" s="38">
        <v>15</v>
      </c>
      <c r="K69" s="38">
        <v>0.5</v>
      </c>
      <c r="L69" s="38" t="s">
        <v>248</v>
      </c>
      <c r="M69" s="38">
        <v>4</v>
      </c>
      <c r="N69" s="38">
        <v>6.2</v>
      </c>
      <c r="O69" s="40">
        <f t="shared" si="1"/>
        <v>0.08</v>
      </c>
      <c r="P69" s="38">
        <v>40</v>
      </c>
    </row>
    <row r="70" spans="1:16" ht="12.75">
      <c r="A70" s="38" t="s">
        <v>245</v>
      </c>
      <c r="B70" s="38" t="s">
        <v>260</v>
      </c>
      <c r="C70" s="38" t="s">
        <v>261</v>
      </c>
      <c r="D70" s="38">
        <v>663909</v>
      </c>
      <c r="E70" s="38">
        <v>146224</v>
      </c>
      <c r="F70" s="38">
        <v>663672</v>
      </c>
      <c r="G70" s="38">
        <v>146381</v>
      </c>
      <c r="H70" s="38">
        <v>1991</v>
      </c>
      <c r="I70" s="38">
        <v>8</v>
      </c>
      <c r="J70" s="38">
        <v>19</v>
      </c>
      <c r="K70" s="38">
        <v>0.5</v>
      </c>
      <c r="L70" s="38" t="s">
        <v>249</v>
      </c>
      <c r="M70" s="38">
        <v>1.8</v>
      </c>
      <c r="N70" s="38">
        <v>5.7</v>
      </c>
      <c r="O70" s="40">
        <f t="shared" si="1"/>
        <v>0.16</v>
      </c>
      <c r="P70" s="38">
        <v>80</v>
      </c>
    </row>
    <row r="71" spans="1:16" ht="12.75">
      <c r="A71" s="38" t="s">
        <v>245</v>
      </c>
      <c r="B71" s="38" t="s">
        <v>260</v>
      </c>
      <c r="C71" s="38" t="s">
        <v>261</v>
      </c>
      <c r="D71" s="38">
        <v>663909</v>
      </c>
      <c r="E71" s="38">
        <v>146224</v>
      </c>
      <c r="F71" s="38">
        <v>663672</v>
      </c>
      <c r="G71" s="38">
        <v>146381</v>
      </c>
      <c r="H71" s="38">
        <v>1997</v>
      </c>
      <c r="I71" s="38">
        <v>8</v>
      </c>
      <c r="J71" s="38">
        <v>19</v>
      </c>
      <c r="K71" s="38">
        <v>0.5</v>
      </c>
      <c r="L71" s="38" t="s">
        <v>249</v>
      </c>
      <c r="M71" s="38">
        <v>2.5</v>
      </c>
      <c r="N71" s="38">
        <v>4.2</v>
      </c>
      <c r="O71" s="40">
        <f t="shared" si="1"/>
        <v>0.12</v>
      </c>
      <c r="P71" s="38">
        <v>60</v>
      </c>
    </row>
    <row r="72" spans="1:16" ht="12.75">
      <c r="A72" s="38" t="s">
        <v>245</v>
      </c>
      <c r="B72" s="38" t="s">
        <v>260</v>
      </c>
      <c r="C72" s="38" t="s">
        <v>261</v>
      </c>
      <c r="D72" s="38">
        <v>663909</v>
      </c>
      <c r="E72" s="38">
        <v>146224</v>
      </c>
      <c r="F72" s="38">
        <v>663672</v>
      </c>
      <c r="G72" s="38">
        <v>146381</v>
      </c>
      <c r="H72" s="38">
        <v>1998</v>
      </c>
      <c r="I72" s="38">
        <v>9</v>
      </c>
      <c r="J72" s="38">
        <v>9</v>
      </c>
      <c r="K72" s="38">
        <v>0.5</v>
      </c>
      <c r="L72" s="38" t="s">
        <v>249</v>
      </c>
      <c r="M72" s="38">
        <v>1.7</v>
      </c>
      <c r="N72" s="38">
        <v>4</v>
      </c>
      <c r="O72" s="40">
        <f t="shared" si="1"/>
        <v>0.2</v>
      </c>
      <c r="P72" s="38">
        <v>100</v>
      </c>
    </row>
    <row r="73" spans="1:16" ht="12.75">
      <c r="A73" s="38" t="s">
        <v>245</v>
      </c>
      <c r="B73" s="38" t="s">
        <v>260</v>
      </c>
      <c r="C73" s="38" t="s">
        <v>261</v>
      </c>
      <c r="D73" s="38">
        <v>663909</v>
      </c>
      <c r="E73" s="38">
        <v>146224</v>
      </c>
      <c r="F73" s="38">
        <v>663672</v>
      </c>
      <c r="G73" s="38">
        <v>146381</v>
      </c>
      <c r="H73" s="38">
        <v>1999</v>
      </c>
      <c r="I73" s="38">
        <v>9</v>
      </c>
      <c r="J73" s="38">
        <v>9</v>
      </c>
      <c r="K73" s="38">
        <v>0.5</v>
      </c>
      <c r="L73" s="38" t="s">
        <v>249</v>
      </c>
      <c r="N73" s="38">
        <v>2.2</v>
      </c>
      <c r="O73" s="40">
        <f t="shared" si="1"/>
        <v>0.16</v>
      </c>
      <c r="P73" s="38">
        <v>80</v>
      </c>
    </row>
    <row r="74" spans="1:16" ht="12.75">
      <c r="A74" s="38" t="s">
        <v>245</v>
      </c>
      <c r="B74" s="38" t="s">
        <v>260</v>
      </c>
      <c r="C74" s="38" t="s">
        <v>261</v>
      </c>
      <c r="D74" s="38">
        <v>663909</v>
      </c>
      <c r="E74" s="38">
        <v>146224</v>
      </c>
      <c r="F74" s="38">
        <v>663672</v>
      </c>
      <c r="G74" s="38">
        <v>146381</v>
      </c>
      <c r="H74" s="38">
        <v>2000</v>
      </c>
      <c r="I74" s="38">
        <v>8</v>
      </c>
      <c r="J74" s="38">
        <v>15</v>
      </c>
      <c r="K74" s="38">
        <v>0.5</v>
      </c>
      <c r="L74" s="38" t="s">
        <v>249</v>
      </c>
      <c r="M74" s="38">
        <v>1.1</v>
      </c>
      <c r="N74" s="38">
        <v>4.8</v>
      </c>
      <c r="O74" s="40">
        <f t="shared" si="1"/>
        <v>0.26</v>
      </c>
      <c r="P74" s="38">
        <v>130</v>
      </c>
    </row>
    <row r="75" spans="1:16" ht="12.75">
      <c r="A75" s="38" t="s">
        <v>245</v>
      </c>
      <c r="B75" s="38" t="s">
        <v>260</v>
      </c>
      <c r="C75" s="38" t="s">
        <v>261</v>
      </c>
      <c r="D75" s="38">
        <v>663909</v>
      </c>
      <c r="E75" s="38">
        <v>146224</v>
      </c>
      <c r="F75" s="38">
        <v>663672</v>
      </c>
      <c r="G75" s="38">
        <v>146381</v>
      </c>
      <c r="H75" s="38">
        <v>2001</v>
      </c>
      <c r="I75" s="38">
        <v>8</v>
      </c>
      <c r="J75" s="38">
        <v>30</v>
      </c>
      <c r="K75" s="38">
        <v>0.5</v>
      </c>
      <c r="L75" s="38" t="s">
        <v>249</v>
      </c>
      <c r="M75" s="38">
        <v>1.9</v>
      </c>
      <c r="N75" s="38">
        <v>4.1</v>
      </c>
      <c r="O75" s="40">
        <f t="shared" si="1"/>
        <v>0.06</v>
      </c>
      <c r="P75" s="38">
        <v>30</v>
      </c>
    </row>
    <row r="76" spans="1:16" ht="12.75">
      <c r="A76" s="38" t="s">
        <v>245</v>
      </c>
      <c r="B76" s="38" t="s">
        <v>260</v>
      </c>
      <c r="C76" s="38" t="s">
        <v>261</v>
      </c>
      <c r="D76" s="38">
        <v>663909</v>
      </c>
      <c r="E76" s="38">
        <v>146224</v>
      </c>
      <c r="F76" s="38">
        <v>663672</v>
      </c>
      <c r="G76" s="38">
        <v>146381</v>
      </c>
      <c r="H76" s="38">
        <v>2002</v>
      </c>
      <c r="I76" s="38">
        <v>8</v>
      </c>
      <c r="J76" s="38">
        <v>7</v>
      </c>
      <c r="K76" s="38">
        <v>0.5</v>
      </c>
      <c r="L76" s="38" t="s">
        <v>249</v>
      </c>
      <c r="M76" s="38">
        <v>0.9</v>
      </c>
      <c r="N76" s="38">
        <v>4.4</v>
      </c>
      <c r="O76" s="40">
        <f t="shared" si="1"/>
        <v>0.24</v>
      </c>
      <c r="P76" s="38">
        <v>120</v>
      </c>
    </row>
    <row r="77" spans="1:16" ht="12.75">
      <c r="A77" s="38" t="s">
        <v>245</v>
      </c>
      <c r="B77" s="38" t="s">
        <v>262</v>
      </c>
      <c r="C77" s="38" t="s">
        <v>263</v>
      </c>
      <c r="D77" s="38">
        <v>657387</v>
      </c>
      <c r="E77" s="38">
        <v>144126</v>
      </c>
      <c r="F77" s="38">
        <v>657224</v>
      </c>
      <c r="G77" s="38">
        <v>144245</v>
      </c>
      <c r="H77" s="38">
        <v>1986</v>
      </c>
      <c r="I77" s="38">
        <v>8</v>
      </c>
      <c r="J77" s="38">
        <v>13</v>
      </c>
      <c r="K77" s="38">
        <v>0.5</v>
      </c>
      <c r="L77" s="38" t="s">
        <v>248</v>
      </c>
      <c r="M77" s="38">
        <v>2.5</v>
      </c>
      <c r="N77" s="38">
        <v>2.9</v>
      </c>
      <c r="O77" s="40">
        <f t="shared" si="1"/>
        <v>0.06</v>
      </c>
      <c r="P77" s="38">
        <v>30</v>
      </c>
    </row>
    <row r="78" spans="1:16" ht="12.75">
      <c r="A78" s="38" t="s">
        <v>245</v>
      </c>
      <c r="B78" s="38" t="s">
        <v>262</v>
      </c>
      <c r="C78" s="38" t="s">
        <v>263</v>
      </c>
      <c r="D78" s="38">
        <v>657387</v>
      </c>
      <c r="E78" s="38">
        <v>144126</v>
      </c>
      <c r="F78" s="38">
        <v>657224</v>
      </c>
      <c r="G78" s="38">
        <v>144245</v>
      </c>
      <c r="H78" s="38">
        <v>1987</v>
      </c>
      <c r="I78" s="38">
        <v>8</v>
      </c>
      <c r="J78" s="38">
        <v>6</v>
      </c>
      <c r="K78" s="38">
        <v>0.5</v>
      </c>
      <c r="L78" s="38" t="s">
        <v>248</v>
      </c>
      <c r="M78" s="38">
        <v>4.2</v>
      </c>
      <c r="N78" s="38">
        <v>2.75</v>
      </c>
      <c r="O78" s="40">
        <f t="shared" si="1"/>
        <v>0.08</v>
      </c>
      <c r="P78" s="38">
        <v>40</v>
      </c>
    </row>
    <row r="79" spans="1:16" ht="12.75">
      <c r="A79" s="38" t="s">
        <v>245</v>
      </c>
      <c r="B79" s="38" t="s">
        <v>262</v>
      </c>
      <c r="C79" s="38" t="s">
        <v>263</v>
      </c>
      <c r="D79" s="38">
        <v>657387</v>
      </c>
      <c r="E79" s="38">
        <v>144126</v>
      </c>
      <c r="F79" s="38">
        <v>657224</v>
      </c>
      <c r="G79" s="38">
        <v>144245</v>
      </c>
      <c r="H79" s="38">
        <v>1988</v>
      </c>
      <c r="I79" s="38">
        <v>7</v>
      </c>
      <c r="J79" s="38">
        <v>26</v>
      </c>
      <c r="K79" s="38">
        <v>0.5</v>
      </c>
      <c r="L79" s="38" t="s">
        <v>248</v>
      </c>
      <c r="M79" s="38">
        <v>4.2</v>
      </c>
      <c r="N79" s="38">
        <v>3.3</v>
      </c>
      <c r="O79" s="40">
        <f t="shared" si="1"/>
        <v>0.08</v>
      </c>
      <c r="P79" s="38">
        <v>40</v>
      </c>
    </row>
    <row r="80" spans="1:16" ht="12.75">
      <c r="A80" s="38" t="s">
        <v>245</v>
      </c>
      <c r="B80" s="38" t="s">
        <v>262</v>
      </c>
      <c r="C80" s="38" t="s">
        <v>263</v>
      </c>
      <c r="D80" s="38">
        <v>657387</v>
      </c>
      <c r="E80" s="38">
        <v>144126</v>
      </c>
      <c r="F80" s="38">
        <v>657224</v>
      </c>
      <c r="G80" s="38">
        <v>144245</v>
      </c>
      <c r="H80" s="38">
        <v>1989</v>
      </c>
      <c r="I80" s="38">
        <v>8</v>
      </c>
      <c r="J80" s="38">
        <v>31</v>
      </c>
      <c r="K80" s="38">
        <v>0.5</v>
      </c>
      <c r="L80" s="38" t="s">
        <v>248</v>
      </c>
      <c r="M80" s="38">
        <v>3.1</v>
      </c>
      <c r="N80" s="38">
        <v>2.8</v>
      </c>
      <c r="O80" s="40">
        <f t="shared" si="1"/>
        <v>0.05</v>
      </c>
      <c r="P80" s="38">
        <v>25</v>
      </c>
    </row>
    <row r="81" spans="1:16" ht="12.75">
      <c r="A81" s="38" t="s">
        <v>245</v>
      </c>
      <c r="B81" s="38" t="s">
        <v>262</v>
      </c>
      <c r="C81" s="38" t="s">
        <v>263</v>
      </c>
      <c r="D81" s="38">
        <v>657387</v>
      </c>
      <c r="E81" s="38">
        <v>144126</v>
      </c>
      <c r="F81" s="38">
        <v>657224</v>
      </c>
      <c r="G81" s="38">
        <v>144245</v>
      </c>
      <c r="H81" s="38">
        <v>1990</v>
      </c>
      <c r="I81" s="38">
        <v>8</v>
      </c>
      <c r="J81" s="38">
        <v>8</v>
      </c>
      <c r="K81" s="38">
        <v>0.5</v>
      </c>
      <c r="L81" s="38" t="s">
        <v>248</v>
      </c>
      <c r="M81" s="38">
        <v>3</v>
      </c>
      <c r="N81" s="38">
        <v>3.65</v>
      </c>
      <c r="O81" s="40">
        <f t="shared" si="1"/>
        <v>0.04</v>
      </c>
      <c r="P81" s="38">
        <v>20</v>
      </c>
    </row>
    <row r="82" spans="1:16" ht="12.75">
      <c r="A82" s="38" t="s">
        <v>245</v>
      </c>
      <c r="B82" s="38" t="s">
        <v>262</v>
      </c>
      <c r="C82" s="38" t="s">
        <v>263</v>
      </c>
      <c r="D82" s="38">
        <v>657387</v>
      </c>
      <c r="E82" s="38">
        <v>144126</v>
      </c>
      <c r="F82" s="38">
        <v>657224</v>
      </c>
      <c r="G82" s="38">
        <v>144245</v>
      </c>
      <c r="H82" s="38">
        <v>1991</v>
      </c>
      <c r="I82" s="38">
        <v>8</v>
      </c>
      <c r="J82" s="38">
        <v>14</v>
      </c>
      <c r="K82" s="38">
        <v>0.5</v>
      </c>
      <c r="L82" s="38" t="s">
        <v>249</v>
      </c>
      <c r="M82" s="38">
        <v>2.4</v>
      </c>
      <c r="N82" s="38">
        <v>2.8</v>
      </c>
      <c r="O82" s="40">
        <f t="shared" si="1"/>
        <v>0.05</v>
      </c>
      <c r="P82" s="38">
        <v>25</v>
      </c>
    </row>
    <row r="83" spans="1:16" ht="12.75">
      <c r="A83" s="38" t="s">
        <v>245</v>
      </c>
      <c r="B83" s="38" t="s">
        <v>262</v>
      </c>
      <c r="C83" s="38" t="s">
        <v>263</v>
      </c>
      <c r="D83" s="38">
        <v>657387</v>
      </c>
      <c r="E83" s="38">
        <v>144126</v>
      </c>
      <c r="F83" s="38">
        <v>657224</v>
      </c>
      <c r="G83" s="38">
        <v>144245</v>
      </c>
      <c r="H83" s="38">
        <v>1992</v>
      </c>
      <c r="I83" s="38">
        <v>10</v>
      </c>
      <c r="J83" s="38">
        <v>2</v>
      </c>
      <c r="K83" s="38">
        <v>2</v>
      </c>
      <c r="L83" s="38" t="s">
        <v>249</v>
      </c>
      <c r="M83" s="38">
        <v>4.1</v>
      </c>
      <c r="N83" s="38">
        <v>2.6</v>
      </c>
      <c r="O83" s="40">
        <f t="shared" si="1"/>
        <v>0.07</v>
      </c>
      <c r="P83" s="38">
        <v>35</v>
      </c>
    </row>
    <row r="84" spans="1:16" ht="12.75">
      <c r="A84" s="38" t="s">
        <v>245</v>
      </c>
      <c r="B84" s="38" t="s">
        <v>262</v>
      </c>
      <c r="C84" s="38" t="s">
        <v>263</v>
      </c>
      <c r="D84" s="38">
        <v>657387</v>
      </c>
      <c r="E84" s="38">
        <v>144126</v>
      </c>
      <c r="F84" s="38">
        <v>657224</v>
      </c>
      <c r="G84" s="38">
        <v>144245</v>
      </c>
      <c r="H84" s="38">
        <v>1993</v>
      </c>
      <c r="I84" s="38">
        <v>10</v>
      </c>
      <c r="J84" s="38">
        <v>12</v>
      </c>
      <c r="K84" s="38">
        <v>2</v>
      </c>
      <c r="L84" s="38" t="s">
        <v>249</v>
      </c>
      <c r="M84" s="38">
        <v>3.3</v>
      </c>
      <c r="N84" s="38">
        <v>3.8</v>
      </c>
      <c r="O84" s="40">
        <f t="shared" si="1"/>
        <v>0.08</v>
      </c>
      <c r="P84" s="38">
        <v>40</v>
      </c>
    </row>
    <row r="85" spans="1:16" ht="12.75">
      <c r="A85" s="38" t="s">
        <v>245</v>
      </c>
      <c r="B85" s="38" t="s">
        <v>262</v>
      </c>
      <c r="C85" s="38" t="s">
        <v>263</v>
      </c>
      <c r="D85" s="38">
        <v>657387</v>
      </c>
      <c r="E85" s="38">
        <v>144126</v>
      </c>
      <c r="F85" s="38">
        <v>657224</v>
      </c>
      <c r="G85" s="38">
        <v>144245</v>
      </c>
      <c r="H85" s="38">
        <v>1994</v>
      </c>
      <c r="I85" s="38">
        <v>8</v>
      </c>
      <c r="J85" s="38">
        <v>4</v>
      </c>
      <c r="K85" s="38">
        <v>2</v>
      </c>
      <c r="L85" s="38" t="s">
        <v>249</v>
      </c>
      <c r="M85" s="38">
        <v>3.5</v>
      </c>
      <c r="N85" s="38">
        <v>12</v>
      </c>
      <c r="O85" s="40">
        <f t="shared" si="1"/>
        <v>0.058</v>
      </c>
      <c r="P85" s="38">
        <v>29</v>
      </c>
    </row>
    <row r="86" spans="1:16" ht="12.75">
      <c r="A86" s="38" t="s">
        <v>245</v>
      </c>
      <c r="B86" s="38" t="s">
        <v>262</v>
      </c>
      <c r="C86" s="38" t="s">
        <v>263</v>
      </c>
      <c r="D86" s="38">
        <v>657387</v>
      </c>
      <c r="E86" s="38">
        <v>144126</v>
      </c>
      <c r="F86" s="38">
        <v>657224</v>
      </c>
      <c r="G86" s="38">
        <v>144245</v>
      </c>
      <c r="H86" s="38">
        <v>1996</v>
      </c>
      <c r="I86" s="38">
        <v>8</v>
      </c>
      <c r="J86" s="38">
        <v>6</v>
      </c>
      <c r="K86" s="38">
        <v>2</v>
      </c>
      <c r="L86" s="38" t="s">
        <v>249</v>
      </c>
      <c r="M86" s="38">
        <v>3.8</v>
      </c>
      <c r="N86" s="38">
        <v>1</v>
      </c>
      <c r="O86" s="40">
        <f t="shared" si="1"/>
        <v>0.04</v>
      </c>
      <c r="P86" s="38">
        <v>20</v>
      </c>
    </row>
    <row r="87" spans="1:16" ht="12.75">
      <c r="A87" s="38" t="s">
        <v>245</v>
      </c>
      <c r="B87" s="38" t="s">
        <v>262</v>
      </c>
      <c r="C87" s="38" t="s">
        <v>263</v>
      </c>
      <c r="D87" s="38">
        <v>657387</v>
      </c>
      <c r="E87" s="38">
        <v>144126</v>
      </c>
      <c r="F87" s="38">
        <v>657224</v>
      </c>
      <c r="G87" s="38">
        <v>144245</v>
      </c>
      <c r="H87" s="38">
        <v>1997</v>
      </c>
      <c r="I87" s="38">
        <v>7</v>
      </c>
      <c r="J87" s="38">
        <v>31</v>
      </c>
      <c r="K87" s="38">
        <v>0.5</v>
      </c>
      <c r="L87" s="38" t="s">
        <v>249</v>
      </c>
      <c r="M87" s="38">
        <v>2.7</v>
      </c>
      <c r="N87" s="38">
        <v>3</v>
      </c>
      <c r="O87" s="40">
        <f t="shared" si="1"/>
        <v>0.1</v>
      </c>
      <c r="P87" s="38">
        <v>50</v>
      </c>
    </row>
    <row r="88" spans="1:16" ht="12.75">
      <c r="A88" s="38" t="s">
        <v>245</v>
      </c>
      <c r="B88" s="38" t="s">
        <v>262</v>
      </c>
      <c r="C88" s="38" t="s">
        <v>263</v>
      </c>
      <c r="D88" s="38">
        <v>657387</v>
      </c>
      <c r="E88" s="38">
        <v>144126</v>
      </c>
      <c r="F88" s="38">
        <v>657224</v>
      </c>
      <c r="G88" s="38">
        <v>144245</v>
      </c>
      <c r="H88" s="38">
        <v>1998</v>
      </c>
      <c r="I88" s="38">
        <v>7</v>
      </c>
      <c r="J88" s="38">
        <v>28</v>
      </c>
      <c r="K88" s="38">
        <v>0.5</v>
      </c>
      <c r="L88" s="38" t="s">
        <v>249</v>
      </c>
      <c r="M88" s="38">
        <v>2.6</v>
      </c>
      <c r="N88" s="38">
        <v>3</v>
      </c>
      <c r="O88" s="40">
        <f t="shared" si="1"/>
        <v>0.12</v>
      </c>
      <c r="P88" s="38">
        <v>60</v>
      </c>
    </row>
    <row r="89" spans="1:16" ht="12.75">
      <c r="A89" s="38" t="s">
        <v>245</v>
      </c>
      <c r="B89" s="38" t="s">
        <v>262</v>
      </c>
      <c r="C89" s="38" t="s">
        <v>263</v>
      </c>
      <c r="D89" s="38">
        <v>657387</v>
      </c>
      <c r="E89" s="38">
        <v>144126</v>
      </c>
      <c r="F89" s="38">
        <v>657224</v>
      </c>
      <c r="G89" s="38">
        <v>144245</v>
      </c>
      <c r="H89" s="38">
        <v>1999</v>
      </c>
      <c r="I89" s="38">
        <v>8</v>
      </c>
      <c r="J89" s="38">
        <v>25</v>
      </c>
      <c r="K89" s="38">
        <v>0.5</v>
      </c>
      <c r="L89" s="38" t="s">
        <v>249</v>
      </c>
      <c r="M89" s="38">
        <v>2.2</v>
      </c>
      <c r="N89" s="38">
        <v>2.5</v>
      </c>
      <c r="O89" s="40">
        <f t="shared" si="1"/>
        <v>0.08</v>
      </c>
      <c r="P89" s="38">
        <v>40</v>
      </c>
    </row>
    <row r="90" spans="1:16" ht="12.75">
      <c r="A90" s="38" t="s">
        <v>245</v>
      </c>
      <c r="B90" s="38" t="s">
        <v>262</v>
      </c>
      <c r="C90" s="38" t="s">
        <v>263</v>
      </c>
      <c r="D90" s="38">
        <v>657387</v>
      </c>
      <c r="E90" s="38">
        <v>144126</v>
      </c>
      <c r="F90" s="38">
        <v>657224</v>
      </c>
      <c r="G90" s="38">
        <v>144245</v>
      </c>
      <c r="H90" s="38">
        <v>2000</v>
      </c>
      <c r="I90" s="38">
        <v>8</v>
      </c>
      <c r="J90" s="38">
        <v>10</v>
      </c>
      <c r="K90" s="38">
        <v>0.5</v>
      </c>
      <c r="L90" s="38" t="s">
        <v>249</v>
      </c>
      <c r="M90" s="38">
        <v>1.4</v>
      </c>
      <c r="N90" s="38">
        <v>5.4</v>
      </c>
      <c r="O90" s="40">
        <f t="shared" si="1"/>
        <v>0.18</v>
      </c>
      <c r="P90" s="38">
        <v>90</v>
      </c>
    </row>
    <row r="91" spans="1:16" ht="12.75">
      <c r="A91" s="38" t="s">
        <v>245</v>
      </c>
      <c r="B91" s="38" t="s">
        <v>262</v>
      </c>
      <c r="C91" s="38" t="s">
        <v>263</v>
      </c>
      <c r="D91" s="38">
        <v>657387</v>
      </c>
      <c r="E91" s="38">
        <v>144126</v>
      </c>
      <c r="F91" s="38">
        <v>657224</v>
      </c>
      <c r="G91" s="38">
        <v>144245</v>
      </c>
      <c r="H91" s="38">
        <v>2001</v>
      </c>
      <c r="I91" s="38">
        <v>8</v>
      </c>
      <c r="J91" s="38">
        <v>1</v>
      </c>
      <c r="K91" s="38">
        <v>0.5</v>
      </c>
      <c r="L91" s="38" t="s">
        <v>249</v>
      </c>
      <c r="M91" s="38">
        <v>2.1</v>
      </c>
      <c r="N91" s="38">
        <v>2.3</v>
      </c>
      <c r="O91" s="40">
        <f t="shared" si="1"/>
        <v>0.1</v>
      </c>
      <c r="P91" s="38">
        <v>50</v>
      </c>
    </row>
    <row r="92" spans="1:19" ht="12.75">
      <c r="A92" s="38" t="s">
        <v>245</v>
      </c>
      <c r="B92" s="38" t="s">
        <v>264</v>
      </c>
      <c r="C92" s="38" t="s">
        <v>265</v>
      </c>
      <c r="D92" s="38">
        <v>661361</v>
      </c>
      <c r="E92" s="38">
        <v>143610</v>
      </c>
      <c r="F92" s="38">
        <v>661239</v>
      </c>
      <c r="G92" s="38">
        <v>143394</v>
      </c>
      <c r="H92" s="38">
        <v>1983</v>
      </c>
      <c r="I92" s="38">
        <v>8</v>
      </c>
      <c r="J92" s="38">
        <v>22</v>
      </c>
      <c r="K92" s="38">
        <v>0.5</v>
      </c>
      <c r="L92" s="38" t="s">
        <v>248</v>
      </c>
      <c r="N92" s="38">
        <v>0.37</v>
      </c>
      <c r="O92" s="40">
        <f t="shared" si="1"/>
        <v>0.03</v>
      </c>
      <c r="P92" s="38">
        <v>15</v>
      </c>
      <c r="S92" s="38" t="s">
        <v>266</v>
      </c>
    </row>
    <row r="93" spans="1:19" ht="12.75">
      <c r="A93" s="38" t="s">
        <v>245</v>
      </c>
      <c r="B93" s="38" t="s">
        <v>264</v>
      </c>
      <c r="C93" s="38" t="s">
        <v>265</v>
      </c>
      <c r="D93" s="38">
        <v>661361</v>
      </c>
      <c r="E93" s="38">
        <v>143610</v>
      </c>
      <c r="F93" s="38">
        <v>661239</v>
      </c>
      <c r="G93" s="38">
        <v>143394</v>
      </c>
      <c r="H93" s="38">
        <v>1984</v>
      </c>
      <c r="I93" s="38">
        <v>8</v>
      </c>
      <c r="J93" s="38">
        <v>28</v>
      </c>
      <c r="K93" s="38">
        <v>0.5</v>
      </c>
      <c r="L93" s="38" t="s">
        <v>248</v>
      </c>
      <c r="N93" s="38">
        <v>1.37</v>
      </c>
      <c r="O93" s="40">
        <f t="shared" si="1"/>
        <v>0.03</v>
      </c>
      <c r="P93" s="38">
        <v>15</v>
      </c>
      <c r="S93" s="38" t="s">
        <v>266</v>
      </c>
    </row>
    <row r="94" spans="1:19" ht="12.75">
      <c r="A94" s="38" t="s">
        <v>245</v>
      </c>
      <c r="B94" s="38" t="s">
        <v>264</v>
      </c>
      <c r="C94" s="38" t="s">
        <v>265</v>
      </c>
      <c r="D94" s="38">
        <v>661361</v>
      </c>
      <c r="E94" s="38">
        <v>143610</v>
      </c>
      <c r="F94" s="38">
        <v>661239</v>
      </c>
      <c r="G94" s="38">
        <v>143394</v>
      </c>
      <c r="H94" s="38">
        <v>1985</v>
      </c>
      <c r="I94" s="38">
        <v>8</v>
      </c>
      <c r="J94" s="38">
        <v>22</v>
      </c>
      <c r="K94" s="38">
        <v>0.5</v>
      </c>
      <c r="L94" s="38" t="s">
        <v>248</v>
      </c>
      <c r="N94" s="38">
        <v>0.85</v>
      </c>
      <c r="O94" s="40">
        <f t="shared" si="1"/>
        <v>0.02</v>
      </c>
      <c r="P94" s="38">
        <v>10</v>
      </c>
      <c r="S94" s="38" t="s">
        <v>266</v>
      </c>
    </row>
    <row r="95" spans="1:19" ht="12.75">
      <c r="A95" s="38" t="s">
        <v>245</v>
      </c>
      <c r="B95" s="38" t="s">
        <v>264</v>
      </c>
      <c r="C95" s="38" t="s">
        <v>265</v>
      </c>
      <c r="D95" s="38">
        <v>661361</v>
      </c>
      <c r="E95" s="38">
        <v>143610</v>
      </c>
      <c r="F95" s="38">
        <v>661239</v>
      </c>
      <c r="G95" s="38">
        <v>143394</v>
      </c>
      <c r="H95" s="38">
        <v>1986</v>
      </c>
      <c r="I95" s="38">
        <v>8</v>
      </c>
      <c r="J95" s="38">
        <v>6</v>
      </c>
      <c r="K95" s="38">
        <v>0.5</v>
      </c>
      <c r="L95" s="38" t="s">
        <v>248</v>
      </c>
      <c r="M95" s="38">
        <v>6.2</v>
      </c>
      <c r="N95" s="38">
        <v>1.3</v>
      </c>
      <c r="O95" s="40">
        <f t="shared" si="1"/>
        <v>0.02</v>
      </c>
      <c r="P95" s="38">
        <v>10</v>
      </c>
      <c r="S95" s="38" t="s">
        <v>266</v>
      </c>
    </row>
    <row r="96" spans="1:19" ht="12.75">
      <c r="A96" s="38" t="s">
        <v>245</v>
      </c>
      <c r="B96" s="38" t="s">
        <v>264</v>
      </c>
      <c r="C96" s="38" t="s">
        <v>265</v>
      </c>
      <c r="D96" s="38">
        <v>661361</v>
      </c>
      <c r="E96" s="38">
        <v>143610</v>
      </c>
      <c r="F96" s="38">
        <v>661239</v>
      </c>
      <c r="G96" s="38">
        <v>143394</v>
      </c>
      <c r="H96" s="38">
        <v>1987</v>
      </c>
      <c r="I96" s="38">
        <v>8</v>
      </c>
      <c r="J96" s="38">
        <v>12</v>
      </c>
      <c r="K96" s="38">
        <v>0.5</v>
      </c>
      <c r="L96" s="38" t="s">
        <v>248</v>
      </c>
      <c r="M96" s="38">
        <v>8</v>
      </c>
      <c r="N96" s="38">
        <v>2.15</v>
      </c>
      <c r="O96" s="40">
        <f t="shared" si="1"/>
        <v>0.04</v>
      </c>
      <c r="P96" s="38">
        <v>20</v>
      </c>
      <c r="S96" s="38" t="s">
        <v>266</v>
      </c>
    </row>
    <row r="97" spans="1:19" ht="12.75">
      <c r="A97" s="38" t="s">
        <v>245</v>
      </c>
      <c r="B97" s="38" t="s">
        <v>264</v>
      </c>
      <c r="C97" s="38" t="s">
        <v>265</v>
      </c>
      <c r="D97" s="38">
        <v>661361</v>
      </c>
      <c r="E97" s="38">
        <v>143610</v>
      </c>
      <c r="F97" s="38">
        <v>661239</v>
      </c>
      <c r="G97" s="38">
        <v>143394</v>
      </c>
      <c r="H97" s="38">
        <v>1988</v>
      </c>
      <c r="I97" s="38">
        <v>7</v>
      </c>
      <c r="J97" s="38">
        <v>27</v>
      </c>
      <c r="K97" s="38">
        <v>0.5</v>
      </c>
      <c r="L97" s="38" t="s">
        <v>248</v>
      </c>
      <c r="M97" s="38">
        <v>8.2</v>
      </c>
      <c r="N97" s="38">
        <v>2.3</v>
      </c>
      <c r="O97" s="40">
        <f t="shared" si="1"/>
        <v>0.04</v>
      </c>
      <c r="P97" s="38">
        <v>20</v>
      </c>
      <c r="S97" s="38" t="s">
        <v>266</v>
      </c>
    </row>
    <row r="98" spans="1:19" ht="12.75">
      <c r="A98" s="38" t="s">
        <v>245</v>
      </c>
      <c r="B98" s="38" t="s">
        <v>264</v>
      </c>
      <c r="C98" s="38" t="s">
        <v>265</v>
      </c>
      <c r="D98" s="38">
        <v>661361</v>
      </c>
      <c r="E98" s="38">
        <v>143610</v>
      </c>
      <c r="F98" s="38">
        <v>661239</v>
      </c>
      <c r="G98" s="38">
        <v>143394</v>
      </c>
      <c r="H98" s="38">
        <v>1997</v>
      </c>
      <c r="I98" s="38">
        <v>8</v>
      </c>
      <c r="J98" s="38">
        <v>25</v>
      </c>
      <c r="K98" s="38">
        <v>0.5</v>
      </c>
      <c r="L98" s="38" t="s">
        <v>249</v>
      </c>
      <c r="M98" s="38">
        <v>5.8</v>
      </c>
      <c r="N98" s="38">
        <v>1.5</v>
      </c>
      <c r="O98" s="40">
        <f t="shared" si="1"/>
        <v>0.04</v>
      </c>
      <c r="P98" s="38">
        <v>20</v>
      </c>
      <c r="S98" s="38" t="s">
        <v>266</v>
      </c>
    </row>
    <row r="99" spans="1:19" ht="12.75">
      <c r="A99" s="38" t="s">
        <v>245</v>
      </c>
      <c r="B99" s="38" t="s">
        <v>264</v>
      </c>
      <c r="C99" s="38" t="s">
        <v>265</v>
      </c>
      <c r="D99" s="38">
        <v>661361</v>
      </c>
      <c r="E99" s="38">
        <v>143610</v>
      </c>
      <c r="F99" s="38">
        <v>661239</v>
      </c>
      <c r="G99" s="38">
        <v>143394</v>
      </c>
      <c r="H99" s="38">
        <v>1998</v>
      </c>
      <c r="I99" s="38">
        <v>8</v>
      </c>
      <c r="J99" s="38">
        <v>12</v>
      </c>
      <c r="K99" s="38">
        <v>0.5</v>
      </c>
      <c r="L99" s="38" t="s">
        <v>249</v>
      </c>
      <c r="M99" s="38">
        <v>5.6</v>
      </c>
      <c r="N99" s="38">
        <v>2</v>
      </c>
      <c r="O99" s="40">
        <f t="shared" si="1"/>
        <v>0.08</v>
      </c>
      <c r="P99" s="38">
        <v>40</v>
      </c>
      <c r="S99" s="38" t="s">
        <v>266</v>
      </c>
    </row>
    <row r="100" spans="1:19" ht="12.75">
      <c r="A100" s="38" t="s">
        <v>245</v>
      </c>
      <c r="B100" s="38" t="s">
        <v>264</v>
      </c>
      <c r="C100" s="38" t="s">
        <v>265</v>
      </c>
      <c r="D100" s="38">
        <v>661361</v>
      </c>
      <c r="E100" s="38">
        <v>143610</v>
      </c>
      <c r="F100" s="38">
        <v>661239</v>
      </c>
      <c r="G100" s="38">
        <v>143394</v>
      </c>
      <c r="H100" s="38">
        <v>1999</v>
      </c>
      <c r="I100" s="38">
        <v>8</v>
      </c>
      <c r="J100" s="38">
        <v>11</v>
      </c>
      <c r="K100" s="38">
        <v>0.5</v>
      </c>
      <c r="L100" s="38" t="s">
        <v>249</v>
      </c>
      <c r="M100" s="38">
        <v>4.8</v>
      </c>
      <c r="N100" s="38">
        <v>2</v>
      </c>
      <c r="O100" s="40">
        <f t="shared" si="1"/>
        <v>0.03</v>
      </c>
      <c r="P100" s="38">
        <v>15</v>
      </c>
      <c r="S100" s="38" t="s">
        <v>266</v>
      </c>
    </row>
    <row r="101" spans="1:19" ht="12.75">
      <c r="A101" s="38" t="s">
        <v>245</v>
      </c>
      <c r="B101" s="38" t="s">
        <v>264</v>
      </c>
      <c r="C101" s="38" t="s">
        <v>265</v>
      </c>
      <c r="D101" s="38">
        <v>661361</v>
      </c>
      <c r="E101" s="38">
        <v>143610</v>
      </c>
      <c r="F101" s="38">
        <v>661239</v>
      </c>
      <c r="G101" s="38">
        <v>143394</v>
      </c>
      <c r="H101" s="38">
        <v>2000</v>
      </c>
      <c r="I101" s="38">
        <v>8</v>
      </c>
      <c r="J101" s="38">
        <v>8</v>
      </c>
      <c r="K101" s="38">
        <v>0.5</v>
      </c>
      <c r="L101" s="38" t="s">
        <v>249</v>
      </c>
      <c r="M101" s="38">
        <v>5.6</v>
      </c>
      <c r="N101" s="38">
        <v>1.6</v>
      </c>
      <c r="O101" s="40">
        <f t="shared" si="1"/>
        <v>0.04</v>
      </c>
      <c r="P101" s="38">
        <v>20</v>
      </c>
      <c r="S101" s="38" t="s">
        <v>266</v>
      </c>
    </row>
    <row r="102" spans="1:19" ht="12.75">
      <c r="A102" s="38" t="s">
        <v>245</v>
      </c>
      <c r="B102" s="38" t="s">
        <v>264</v>
      </c>
      <c r="C102" s="38" t="s">
        <v>265</v>
      </c>
      <c r="D102" s="38">
        <v>661361</v>
      </c>
      <c r="E102" s="38">
        <v>143610</v>
      </c>
      <c r="F102" s="38">
        <v>661239</v>
      </c>
      <c r="G102" s="38">
        <v>143394</v>
      </c>
      <c r="H102" s="38">
        <v>2001</v>
      </c>
      <c r="I102" s="38">
        <v>8</v>
      </c>
      <c r="J102" s="38">
        <v>7</v>
      </c>
      <c r="K102" s="38">
        <v>0.5</v>
      </c>
      <c r="L102" s="38" t="s">
        <v>249</v>
      </c>
      <c r="M102" s="38">
        <v>7.4</v>
      </c>
      <c r="N102" s="38">
        <v>0.5</v>
      </c>
      <c r="O102" s="40">
        <f t="shared" si="1"/>
        <v>0.06</v>
      </c>
      <c r="P102" s="38">
        <v>30</v>
      </c>
      <c r="S102" s="38" t="s">
        <v>266</v>
      </c>
    </row>
    <row r="103" spans="1:19" ht="12.75">
      <c r="A103" s="38" t="s">
        <v>245</v>
      </c>
      <c r="B103" s="38" t="s">
        <v>264</v>
      </c>
      <c r="C103" s="38" t="s">
        <v>265</v>
      </c>
      <c r="D103" s="38">
        <v>661361</v>
      </c>
      <c r="E103" s="38">
        <v>143610</v>
      </c>
      <c r="F103" s="38">
        <v>661239</v>
      </c>
      <c r="G103" s="38">
        <v>143394</v>
      </c>
      <c r="H103" s="38">
        <v>2002</v>
      </c>
      <c r="I103" s="38">
        <v>8</v>
      </c>
      <c r="J103" s="38">
        <v>6</v>
      </c>
      <c r="K103" s="38">
        <v>0.5</v>
      </c>
      <c r="L103" s="38" t="s">
        <v>249</v>
      </c>
      <c r="M103" s="38">
        <v>5.6</v>
      </c>
      <c r="N103" s="38">
        <v>1</v>
      </c>
      <c r="O103" s="40">
        <f t="shared" si="1"/>
        <v>0.06</v>
      </c>
      <c r="P103" s="38">
        <v>30</v>
      </c>
      <c r="S103" s="38" t="s">
        <v>266</v>
      </c>
    </row>
    <row r="104" spans="1:16" ht="12.75">
      <c r="A104" s="38" t="s">
        <v>245</v>
      </c>
      <c r="B104" s="38" t="s">
        <v>267</v>
      </c>
      <c r="C104" s="38" t="s">
        <v>268</v>
      </c>
      <c r="D104" s="38">
        <v>652355</v>
      </c>
      <c r="E104" s="38">
        <v>147956</v>
      </c>
      <c r="F104" s="38">
        <v>652516</v>
      </c>
      <c r="G104" s="38">
        <v>147927</v>
      </c>
      <c r="H104" s="38">
        <v>1999</v>
      </c>
      <c r="I104" s="38">
        <v>8</v>
      </c>
      <c r="J104" s="38">
        <v>5</v>
      </c>
      <c r="K104" s="38">
        <v>0.5</v>
      </c>
      <c r="L104" s="38" t="s">
        <v>249</v>
      </c>
      <c r="M104" s="38">
        <v>1.3</v>
      </c>
      <c r="N104" s="38">
        <v>5.7</v>
      </c>
      <c r="O104" s="40">
        <f t="shared" si="1"/>
        <v>0.22</v>
      </c>
      <c r="P104" s="38">
        <v>110</v>
      </c>
    </row>
    <row r="105" spans="1:16" ht="12.75">
      <c r="A105" s="38" t="s">
        <v>245</v>
      </c>
      <c r="B105" s="38" t="s">
        <v>269</v>
      </c>
      <c r="C105" s="38" t="s">
        <v>270</v>
      </c>
      <c r="D105" s="38">
        <v>659361</v>
      </c>
      <c r="E105" s="38">
        <v>143886</v>
      </c>
      <c r="F105" s="38">
        <v>658940</v>
      </c>
      <c r="G105" s="38">
        <v>143617</v>
      </c>
      <c r="H105" s="38">
        <v>1986</v>
      </c>
      <c r="I105" s="38">
        <v>8</v>
      </c>
      <c r="J105" s="38">
        <v>7</v>
      </c>
      <c r="K105" s="38">
        <v>0.5</v>
      </c>
      <c r="L105" s="38" t="s">
        <v>248</v>
      </c>
      <c r="M105" s="38">
        <v>3.9</v>
      </c>
      <c r="N105" s="38">
        <v>2.6</v>
      </c>
      <c r="O105" s="40">
        <f t="shared" si="1"/>
        <v>0.08</v>
      </c>
      <c r="P105" s="38">
        <v>40</v>
      </c>
    </row>
    <row r="106" spans="1:16" ht="12.75">
      <c r="A106" s="38" t="s">
        <v>245</v>
      </c>
      <c r="B106" s="38" t="s">
        <v>269</v>
      </c>
      <c r="C106" s="38" t="s">
        <v>270</v>
      </c>
      <c r="D106" s="38">
        <v>659361</v>
      </c>
      <c r="E106" s="38">
        <v>143886</v>
      </c>
      <c r="F106" s="38">
        <v>658940</v>
      </c>
      <c r="G106" s="38">
        <v>143617</v>
      </c>
      <c r="H106" s="38">
        <v>1987</v>
      </c>
      <c r="I106" s="38">
        <v>8</v>
      </c>
      <c r="J106" s="38">
        <v>11</v>
      </c>
      <c r="K106" s="38">
        <v>0.5</v>
      </c>
      <c r="L106" s="38" t="s">
        <v>248</v>
      </c>
      <c r="M106" s="38">
        <v>4.7</v>
      </c>
      <c r="N106" s="38">
        <v>2.9</v>
      </c>
      <c r="O106" s="40">
        <f t="shared" si="1"/>
        <v>0.08</v>
      </c>
      <c r="P106" s="38">
        <v>40</v>
      </c>
    </row>
    <row r="107" spans="1:16" ht="12.75">
      <c r="A107" s="38" t="s">
        <v>245</v>
      </c>
      <c r="B107" s="38" t="s">
        <v>269</v>
      </c>
      <c r="C107" s="38" t="s">
        <v>270</v>
      </c>
      <c r="D107" s="38">
        <v>659361</v>
      </c>
      <c r="E107" s="38">
        <v>143886</v>
      </c>
      <c r="F107" s="38">
        <v>658940</v>
      </c>
      <c r="G107" s="38">
        <v>143617</v>
      </c>
      <c r="H107" s="38">
        <v>1988</v>
      </c>
      <c r="I107" s="38">
        <v>8</v>
      </c>
      <c r="J107" s="38">
        <v>16</v>
      </c>
      <c r="K107" s="38">
        <v>0.5</v>
      </c>
      <c r="L107" s="38" t="s">
        <v>248</v>
      </c>
      <c r="M107" s="38">
        <v>5.7</v>
      </c>
      <c r="N107" s="38">
        <v>2.5</v>
      </c>
      <c r="O107" s="40">
        <f t="shared" si="1"/>
        <v>0.08</v>
      </c>
      <c r="P107" s="38">
        <v>40</v>
      </c>
    </row>
    <row r="108" spans="1:16" ht="12.75">
      <c r="A108" s="38" t="s">
        <v>245</v>
      </c>
      <c r="B108" s="38" t="s">
        <v>269</v>
      </c>
      <c r="C108" s="38" t="s">
        <v>270</v>
      </c>
      <c r="D108" s="38">
        <v>659361</v>
      </c>
      <c r="E108" s="38">
        <v>143886</v>
      </c>
      <c r="F108" s="38">
        <v>658940</v>
      </c>
      <c r="G108" s="38">
        <v>143617</v>
      </c>
      <c r="H108" s="38">
        <v>1989</v>
      </c>
      <c r="I108" s="38">
        <v>8</v>
      </c>
      <c r="J108" s="38">
        <v>30</v>
      </c>
      <c r="K108" s="38">
        <v>0.5</v>
      </c>
      <c r="L108" s="38" t="s">
        <v>248</v>
      </c>
      <c r="M108" s="38">
        <v>5.6</v>
      </c>
      <c r="N108" s="38">
        <v>2.8</v>
      </c>
      <c r="O108" s="40">
        <f t="shared" si="1"/>
        <v>0.08</v>
      </c>
      <c r="P108" s="38">
        <v>40</v>
      </c>
    </row>
    <row r="109" spans="1:16" ht="12.75">
      <c r="A109" s="38" t="s">
        <v>245</v>
      </c>
      <c r="B109" s="38" t="s">
        <v>269</v>
      </c>
      <c r="C109" s="38" t="s">
        <v>270</v>
      </c>
      <c r="D109" s="38">
        <v>659361</v>
      </c>
      <c r="E109" s="38">
        <v>143886</v>
      </c>
      <c r="F109" s="38">
        <v>658940</v>
      </c>
      <c r="G109" s="38">
        <v>143617</v>
      </c>
      <c r="H109" s="38">
        <v>1990</v>
      </c>
      <c r="I109" s="38">
        <v>8</v>
      </c>
      <c r="J109" s="38">
        <v>7</v>
      </c>
      <c r="K109" s="38">
        <v>0.5</v>
      </c>
      <c r="L109" s="38" t="s">
        <v>248</v>
      </c>
      <c r="M109" s="38">
        <v>4.5</v>
      </c>
      <c r="N109" s="38">
        <v>3.05</v>
      </c>
      <c r="O109" s="40">
        <f t="shared" si="1"/>
        <v>0.06</v>
      </c>
      <c r="P109" s="38">
        <v>30</v>
      </c>
    </row>
    <row r="110" spans="1:16" ht="12.75">
      <c r="A110" s="38" t="s">
        <v>245</v>
      </c>
      <c r="B110" s="38" t="s">
        <v>269</v>
      </c>
      <c r="C110" s="38" t="s">
        <v>270</v>
      </c>
      <c r="D110" s="38">
        <v>659361</v>
      </c>
      <c r="E110" s="38">
        <v>143886</v>
      </c>
      <c r="F110" s="38">
        <v>658940</v>
      </c>
      <c r="G110" s="38">
        <v>143617</v>
      </c>
      <c r="H110" s="38">
        <v>1992</v>
      </c>
      <c r="I110" s="38">
        <v>9</v>
      </c>
      <c r="J110" s="38">
        <v>15</v>
      </c>
      <c r="K110" s="38">
        <v>2</v>
      </c>
      <c r="L110" s="38" t="s">
        <v>249</v>
      </c>
      <c r="M110" s="38">
        <v>4.2</v>
      </c>
      <c r="N110" s="38">
        <v>2.45</v>
      </c>
      <c r="O110" s="40">
        <f t="shared" si="1"/>
        <v>0.08</v>
      </c>
      <c r="P110" s="38">
        <v>40</v>
      </c>
    </row>
    <row r="111" spans="1:16" ht="12.75">
      <c r="A111" s="38" t="s">
        <v>245</v>
      </c>
      <c r="B111" s="38" t="s">
        <v>269</v>
      </c>
      <c r="C111" s="38" t="s">
        <v>270</v>
      </c>
      <c r="D111" s="38">
        <v>659361</v>
      </c>
      <c r="E111" s="38">
        <v>143886</v>
      </c>
      <c r="F111" s="38">
        <v>658940</v>
      </c>
      <c r="G111" s="38">
        <v>143617</v>
      </c>
      <c r="H111" s="38">
        <v>1993</v>
      </c>
      <c r="I111" s="38">
        <v>10</v>
      </c>
      <c r="J111" s="38">
        <v>22</v>
      </c>
      <c r="K111" s="38">
        <v>2</v>
      </c>
      <c r="L111" s="38" t="s">
        <v>249</v>
      </c>
      <c r="M111" s="38">
        <v>3.4</v>
      </c>
      <c r="N111" s="38">
        <v>1.81</v>
      </c>
      <c r="O111" s="40">
        <f t="shared" si="1"/>
        <v>0.1</v>
      </c>
      <c r="P111" s="38">
        <v>50</v>
      </c>
    </row>
    <row r="112" spans="1:16" ht="12.75">
      <c r="A112" s="38" t="s">
        <v>245</v>
      </c>
      <c r="B112" s="38" t="s">
        <v>269</v>
      </c>
      <c r="C112" s="38" t="s">
        <v>270</v>
      </c>
      <c r="D112" s="38">
        <v>659361</v>
      </c>
      <c r="E112" s="38">
        <v>143886</v>
      </c>
      <c r="F112" s="38">
        <v>658940</v>
      </c>
      <c r="G112" s="38">
        <v>143617</v>
      </c>
      <c r="H112" s="38">
        <v>1994</v>
      </c>
      <c r="I112" s="38">
        <v>8</v>
      </c>
      <c r="J112" s="38">
        <v>15</v>
      </c>
      <c r="K112" s="38">
        <v>2</v>
      </c>
      <c r="L112" s="38" t="s">
        <v>249</v>
      </c>
      <c r="M112" s="38">
        <v>4</v>
      </c>
      <c r="N112" s="38">
        <v>5</v>
      </c>
      <c r="O112" s="40">
        <f t="shared" si="1"/>
        <v>0.058</v>
      </c>
      <c r="P112" s="38">
        <v>29</v>
      </c>
    </row>
    <row r="113" spans="1:16" ht="12.75">
      <c r="A113" s="38" t="s">
        <v>245</v>
      </c>
      <c r="B113" s="38" t="s">
        <v>269</v>
      </c>
      <c r="C113" s="38" t="s">
        <v>270</v>
      </c>
      <c r="D113" s="38">
        <v>659361</v>
      </c>
      <c r="E113" s="38">
        <v>143886</v>
      </c>
      <c r="F113" s="38">
        <v>658940</v>
      </c>
      <c r="G113" s="38">
        <v>143617</v>
      </c>
      <c r="H113" s="38">
        <v>1996</v>
      </c>
      <c r="I113" s="38">
        <v>8</v>
      </c>
      <c r="J113" s="38">
        <v>8</v>
      </c>
      <c r="K113" s="38">
        <v>2</v>
      </c>
      <c r="L113" s="38" t="s">
        <v>249</v>
      </c>
      <c r="M113" s="38">
        <v>3.3</v>
      </c>
      <c r="N113" s="38">
        <v>5</v>
      </c>
      <c r="O113" s="40">
        <f t="shared" si="1"/>
        <v>0.06</v>
      </c>
      <c r="P113" s="38">
        <v>30</v>
      </c>
    </row>
    <row r="114" spans="1:16" ht="12.75">
      <c r="A114" s="38" t="s">
        <v>245</v>
      </c>
      <c r="B114" s="38" t="s">
        <v>269</v>
      </c>
      <c r="C114" s="38" t="s">
        <v>270</v>
      </c>
      <c r="D114" s="38">
        <v>659361</v>
      </c>
      <c r="E114" s="38">
        <v>143886</v>
      </c>
      <c r="F114" s="38">
        <v>658940</v>
      </c>
      <c r="G114" s="38">
        <v>143617</v>
      </c>
      <c r="H114" s="38">
        <v>1997</v>
      </c>
      <c r="I114" s="38">
        <v>8</v>
      </c>
      <c r="J114" s="38">
        <v>25</v>
      </c>
      <c r="K114" s="38">
        <v>0.5</v>
      </c>
      <c r="L114" s="38" t="s">
        <v>249</v>
      </c>
      <c r="M114" s="38">
        <v>3.1</v>
      </c>
      <c r="N114" s="38">
        <v>2.1</v>
      </c>
      <c r="O114" s="40">
        <f t="shared" si="1"/>
        <v>0.1</v>
      </c>
      <c r="P114" s="38">
        <v>50</v>
      </c>
    </row>
    <row r="115" spans="1:16" ht="12.75">
      <c r="A115" s="38" t="s">
        <v>245</v>
      </c>
      <c r="B115" s="38" t="s">
        <v>269</v>
      </c>
      <c r="C115" s="38" t="s">
        <v>270</v>
      </c>
      <c r="D115" s="38">
        <v>659361</v>
      </c>
      <c r="E115" s="38">
        <v>143886</v>
      </c>
      <c r="F115" s="38">
        <v>658940</v>
      </c>
      <c r="G115" s="38">
        <v>143617</v>
      </c>
      <c r="H115" s="38">
        <v>1998</v>
      </c>
      <c r="I115" s="38">
        <v>8</v>
      </c>
      <c r="J115" s="38">
        <v>4</v>
      </c>
      <c r="K115" s="38">
        <v>0.5</v>
      </c>
      <c r="L115" s="38" t="s">
        <v>249</v>
      </c>
      <c r="M115" s="38">
        <v>2.8</v>
      </c>
      <c r="N115" s="38">
        <v>3</v>
      </c>
      <c r="O115" s="40">
        <f t="shared" si="1"/>
        <v>0.14</v>
      </c>
      <c r="P115" s="38">
        <v>70</v>
      </c>
    </row>
    <row r="116" spans="1:16" ht="12.75">
      <c r="A116" s="38" t="s">
        <v>245</v>
      </c>
      <c r="B116" s="38" t="s">
        <v>269</v>
      </c>
      <c r="C116" s="38" t="s">
        <v>270</v>
      </c>
      <c r="D116" s="38">
        <v>659361</v>
      </c>
      <c r="E116" s="38">
        <v>143886</v>
      </c>
      <c r="F116" s="38">
        <v>658940</v>
      </c>
      <c r="G116" s="38">
        <v>143617</v>
      </c>
      <c r="H116" s="38">
        <v>1999</v>
      </c>
      <c r="I116" s="38">
        <v>8</v>
      </c>
      <c r="J116" s="38">
        <v>19</v>
      </c>
      <c r="K116" s="38">
        <v>0.5</v>
      </c>
      <c r="L116" s="38" t="s">
        <v>249</v>
      </c>
      <c r="M116" s="38">
        <v>2.6</v>
      </c>
      <c r="N116" s="38">
        <v>3.6</v>
      </c>
      <c r="O116" s="40">
        <f t="shared" si="1"/>
        <v>0.08</v>
      </c>
      <c r="P116" s="38">
        <v>40</v>
      </c>
    </row>
    <row r="117" spans="1:16" ht="12.75">
      <c r="A117" s="38" t="s">
        <v>245</v>
      </c>
      <c r="B117" s="38" t="s">
        <v>269</v>
      </c>
      <c r="C117" s="38" t="s">
        <v>270</v>
      </c>
      <c r="D117" s="38">
        <v>659361</v>
      </c>
      <c r="E117" s="38">
        <v>143886</v>
      </c>
      <c r="F117" s="38">
        <v>658940</v>
      </c>
      <c r="G117" s="38">
        <v>143617</v>
      </c>
      <c r="H117" s="38">
        <v>2000</v>
      </c>
      <c r="I117" s="38">
        <v>8</v>
      </c>
      <c r="J117" s="38">
        <v>9</v>
      </c>
      <c r="K117" s="38">
        <v>0.5</v>
      </c>
      <c r="L117" s="38" t="s">
        <v>249</v>
      </c>
      <c r="M117" s="38">
        <v>2.2</v>
      </c>
      <c r="N117" s="38">
        <v>3.4</v>
      </c>
      <c r="O117" s="40">
        <f t="shared" si="1"/>
        <v>0.1</v>
      </c>
      <c r="P117" s="38">
        <v>50</v>
      </c>
    </row>
    <row r="118" spans="1:16" ht="12.75">
      <c r="A118" s="38" t="s">
        <v>245</v>
      </c>
      <c r="B118" s="38" t="s">
        <v>269</v>
      </c>
      <c r="C118" s="38" t="s">
        <v>270</v>
      </c>
      <c r="D118" s="38">
        <v>659361</v>
      </c>
      <c r="E118" s="38">
        <v>143886</v>
      </c>
      <c r="F118" s="38">
        <v>658940</v>
      </c>
      <c r="G118" s="38">
        <v>143617</v>
      </c>
      <c r="H118" s="38">
        <v>2001</v>
      </c>
      <c r="I118" s="38">
        <v>8</v>
      </c>
      <c r="J118" s="38">
        <v>21</v>
      </c>
      <c r="K118" s="38">
        <v>0.5</v>
      </c>
      <c r="L118" s="38" t="s">
        <v>249</v>
      </c>
      <c r="M118" s="38">
        <v>3.1</v>
      </c>
      <c r="N118" s="38">
        <v>2.1</v>
      </c>
      <c r="O118" s="40">
        <f t="shared" si="1"/>
        <v>0.1</v>
      </c>
      <c r="P118" s="38">
        <v>50</v>
      </c>
    </row>
    <row r="119" spans="1:16" ht="12.75">
      <c r="A119" s="38" t="s">
        <v>245</v>
      </c>
      <c r="B119" s="38" t="s">
        <v>269</v>
      </c>
      <c r="C119" s="38" t="s">
        <v>270</v>
      </c>
      <c r="D119" s="38">
        <v>659361</v>
      </c>
      <c r="E119" s="38">
        <v>143886</v>
      </c>
      <c r="F119" s="38">
        <v>658940</v>
      </c>
      <c r="G119" s="38">
        <v>143617</v>
      </c>
      <c r="H119" s="38">
        <v>2002</v>
      </c>
      <c r="I119" s="38">
        <v>8</v>
      </c>
      <c r="J119" s="38">
        <v>6</v>
      </c>
      <c r="K119" s="38">
        <v>0.5</v>
      </c>
      <c r="L119" s="38" t="s">
        <v>249</v>
      </c>
      <c r="M119" s="38">
        <v>3.4</v>
      </c>
      <c r="N119" s="38">
        <v>2.2</v>
      </c>
      <c r="O119" s="40">
        <f t="shared" si="1"/>
        <v>0.12</v>
      </c>
      <c r="P119" s="38">
        <v>60</v>
      </c>
    </row>
    <row r="120" spans="1:16" ht="12.75">
      <c r="A120" s="38" t="s">
        <v>245</v>
      </c>
      <c r="B120" s="38" t="s">
        <v>271</v>
      </c>
      <c r="C120" s="38" t="s">
        <v>272</v>
      </c>
      <c r="D120" s="38">
        <v>665075</v>
      </c>
      <c r="E120" s="38">
        <v>143292</v>
      </c>
      <c r="F120" s="38">
        <v>664612</v>
      </c>
      <c r="G120" s="38">
        <v>143232</v>
      </c>
      <c r="H120" s="38">
        <v>1986</v>
      </c>
      <c r="I120" s="38">
        <v>8</v>
      </c>
      <c r="J120" s="38">
        <v>16</v>
      </c>
      <c r="K120" s="38">
        <v>0.5</v>
      </c>
      <c r="L120" s="38" t="s">
        <v>248</v>
      </c>
      <c r="M120" s="38">
        <v>2</v>
      </c>
      <c r="N120" s="38">
        <v>5.9</v>
      </c>
      <c r="O120" s="40">
        <f t="shared" si="1"/>
        <v>0.1</v>
      </c>
      <c r="P120" s="38">
        <v>50</v>
      </c>
    </row>
    <row r="121" spans="1:16" ht="12.75">
      <c r="A121" s="38" t="s">
        <v>245</v>
      </c>
      <c r="B121" s="38" t="s">
        <v>271</v>
      </c>
      <c r="C121" s="38" t="s">
        <v>272</v>
      </c>
      <c r="D121" s="38">
        <v>665075</v>
      </c>
      <c r="E121" s="38">
        <v>143292</v>
      </c>
      <c r="F121" s="38">
        <v>664612</v>
      </c>
      <c r="G121" s="38">
        <v>143232</v>
      </c>
      <c r="H121" s="38">
        <v>1987</v>
      </c>
      <c r="I121" s="38">
        <v>8</v>
      </c>
      <c r="J121" s="38">
        <v>30</v>
      </c>
      <c r="K121" s="38">
        <v>0.5</v>
      </c>
      <c r="L121" s="38" t="s">
        <v>248</v>
      </c>
      <c r="M121" s="38">
        <v>2.8</v>
      </c>
      <c r="N121" s="38">
        <v>18.8</v>
      </c>
      <c r="O121" s="40">
        <f t="shared" si="1"/>
        <v>0.16</v>
      </c>
      <c r="P121" s="38">
        <v>80</v>
      </c>
    </row>
    <row r="122" spans="1:16" ht="12.75">
      <c r="A122" s="38" t="s">
        <v>245</v>
      </c>
      <c r="B122" s="38" t="s">
        <v>271</v>
      </c>
      <c r="C122" s="38" t="s">
        <v>272</v>
      </c>
      <c r="D122" s="38">
        <v>665075</v>
      </c>
      <c r="E122" s="38">
        <v>143292</v>
      </c>
      <c r="F122" s="38">
        <v>664612</v>
      </c>
      <c r="G122" s="38">
        <v>143232</v>
      </c>
      <c r="H122" s="38">
        <v>1988</v>
      </c>
      <c r="I122" s="38">
        <v>8</v>
      </c>
      <c r="J122" s="38">
        <v>17</v>
      </c>
      <c r="K122" s="38">
        <v>0.5</v>
      </c>
      <c r="L122" s="38" t="s">
        <v>248</v>
      </c>
      <c r="M122" s="38">
        <v>3</v>
      </c>
      <c r="N122" s="38">
        <v>9.7</v>
      </c>
      <c r="O122" s="40">
        <f t="shared" si="1"/>
        <v>0.15</v>
      </c>
      <c r="P122" s="38">
        <v>75</v>
      </c>
    </row>
    <row r="123" spans="1:16" ht="12.75">
      <c r="A123" s="38" t="s">
        <v>245</v>
      </c>
      <c r="B123" s="38" t="s">
        <v>271</v>
      </c>
      <c r="C123" s="38" t="s">
        <v>272</v>
      </c>
      <c r="D123" s="38">
        <v>665075</v>
      </c>
      <c r="E123" s="38">
        <v>143292</v>
      </c>
      <c r="F123" s="38">
        <v>664612</v>
      </c>
      <c r="G123" s="38">
        <v>143232</v>
      </c>
      <c r="H123" s="38">
        <v>1989</v>
      </c>
      <c r="I123" s="38">
        <v>8</v>
      </c>
      <c r="J123" s="38">
        <v>28</v>
      </c>
      <c r="K123" s="38">
        <v>0.5</v>
      </c>
      <c r="L123" s="38" t="s">
        <v>248</v>
      </c>
      <c r="M123" s="38">
        <v>3.3</v>
      </c>
      <c r="N123" s="38">
        <v>15.5</v>
      </c>
      <c r="O123" s="40">
        <f t="shared" si="1"/>
        <v>0.15</v>
      </c>
      <c r="P123" s="38">
        <v>75</v>
      </c>
    </row>
    <row r="124" spans="1:16" ht="12.75">
      <c r="A124" s="38" t="s">
        <v>245</v>
      </c>
      <c r="B124" s="38" t="s">
        <v>271</v>
      </c>
      <c r="C124" s="38" t="s">
        <v>272</v>
      </c>
      <c r="D124" s="38">
        <v>665075</v>
      </c>
      <c r="E124" s="38">
        <v>143292</v>
      </c>
      <c r="F124" s="38">
        <v>664612</v>
      </c>
      <c r="G124" s="38">
        <v>143232</v>
      </c>
      <c r="H124" s="38">
        <v>1990</v>
      </c>
      <c r="I124" s="38">
        <v>8</v>
      </c>
      <c r="J124" s="38">
        <v>3</v>
      </c>
      <c r="K124" s="38">
        <v>0.5</v>
      </c>
      <c r="L124" s="38" t="s">
        <v>248</v>
      </c>
      <c r="M124" s="38">
        <v>2.8</v>
      </c>
      <c r="N124" s="38">
        <v>14.5</v>
      </c>
      <c r="O124" s="40">
        <f t="shared" si="1"/>
        <v>0.1</v>
      </c>
      <c r="P124" s="38">
        <v>50</v>
      </c>
    </row>
    <row r="125" spans="1:16" ht="12.75">
      <c r="A125" s="38" t="s">
        <v>245</v>
      </c>
      <c r="B125" s="38" t="s">
        <v>271</v>
      </c>
      <c r="C125" s="38" t="s">
        <v>272</v>
      </c>
      <c r="D125" s="38">
        <v>665075</v>
      </c>
      <c r="E125" s="38">
        <v>143292</v>
      </c>
      <c r="F125" s="38">
        <v>664612</v>
      </c>
      <c r="G125" s="38">
        <v>143232</v>
      </c>
      <c r="H125" s="38">
        <v>1991</v>
      </c>
      <c r="I125" s="38">
        <v>8</v>
      </c>
      <c r="J125" s="38">
        <v>13</v>
      </c>
      <c r="K125" s="38">
        <v>0.5</v>
      </c>
      <c r="L125" s="38" t="s">
        <v>249</v>
      </c>
      <c r="M125" s="38">
        <v>2.4</v>
      </c>
      <c r="N125" s="38">
        <v>8.15</v>
      </c>
      <c r="O125" s="40">
        <f t="shared" si="1"/>
        <v>0.14</v>
      </c>
      <c r="P125" s="38">
        <v>70</v>
      </c>
    </row>
    <row r="126" spans="1:16" ht="12.75">
      <c r="A126" s="38" t="s">
        <v>245</v>
      </c>
      <c r="B126" s="38" t="s">
        <v>271</v>
      </c>
      <c r="C126" s="38" t="s">
        <v>272</v>
      </c>
      <c r="D126" s="38">
        <v>665075</v>
      </c>
      <c r="E126" s="38">
        <v>143292</v>
      </c>
      <c r="F126" s="38">
        <v>664612</v>
      </c>
      <c r="G126" s="38">
        <v>143232</v>
      </c>
      <c r="H126" s="38">
        <v>1992</v>
      </c>
      <c r="I126" s="38">
        <v>8</v>
      </c>
      <c r="J126" s="38">
        <v>5</v>
      </c>
      <c r="K126" s="38">
        <v>2</v>
      </c>
      <c r="L126" s="38" t="s">
        <v>249</v>
      </c>
      <c r="M126" s="38">
        <v>2.4</v>
      </c>
      <c r="N126" s="38">
        <v>11.5</v>
      </c>
      <c r="O126" s="40">
        <f t="shared" si="1"/>
        <v>0.16</v>
      </c>
      <c r="P126" s="38">
        <v>80</v>
      </c>
    </row>
    <row r="127" spans="1:16" ht="12.75">
      <c r="A127" s="38" t="s">
        <v>245</v>
      </c>
      <c r="B127" s="38" t="s">
        <v>271</v>
      </c>
      <c r="C127" s="38" t="s">
        <v>272</v>
      </c>
      <c r="D127" s="38">
        <v>665075</v>
      </c>
      <c r="E127" s="38">
        <v>143292</v>
      </c>
      <c r="F127" s="38">
        <v>664612</v>
      </c>
      <c r="G127" s="38">
        <v>143232</v>
      </c>
      <c r="H127" s="38">
        <v>1993</v>
      </c>
      <c r="I127" s="38">
        <v>10</v>
      </c>
      <c r="J127" s="38">
        <v>5</v>
      </c>
      <c r="K127" s="38">
        <v>2</v>
      </c>
      <c r="L127" s="38" t="s">
        <v>249</v>
      </c>
      <c r="M127" s="38">
        <v>2.4</v>
      </c>
      <c r="N127" s="38">
        <v>1.6</v>
      </c>
      <c r="O127" s="40">
        <f t="shared" si="1"/>
        <v>0.16</v>
      </c>
      <c r="P127" s="38">
        <v>80</v>
      </c>
    </row>
    <row r="128" spans="1:16" ht="12.75">
      <c r="A128" s="38" t="s">
        <v>245</v>
      </c>
      <c r="B128" s="38" t="s">
        <v>271</v>
      </c>
      <c r="C128" s="38" t="s">
        <v>272</v>
      </c>
      <c r="D128" s="38">
        <v>665075</v>
      </c>
      <c r="E128" s="38">
        <v>143292</v>
      </c>
      <c r="F128" s="38">
        <v>664612</v>
      </c>
      <c r="G128" s="38">
        <v>143232</v>
      </c>
      <c r="H128" s="38">
        <v>1994</v>
      </c>
      <c r="I128" s="38">
        <v>8</v>
      </c>
      <c r="J128" s="38">
        <v>2</v>
      </c>
      <c r="K128" s="38">
        <v>2</v>
      </c>
      <c r="L128" s="38" t="s">
        <v>249</v>
      </c>
      <c r="M128" s="38">
        <v>2</v>
      </c>
      <c r="N128" s="38">
        <v>31</v>
      </c>
      <c r="O128" s="40">
        <f t="shared" si="1"/>
        <v>0.148</v>
      </c>
      <c r="P128" s="38">
        <v>74</v>
      </c>
    </row>
    <row r="129" spans="1:16" ht="12.75">
      <c r="A129" s="38" t="s">
        <v>245</v>
      </c>
      <c r="B129" s="38" t="s">
        <v>271</v>
      </c>
      <c r="C129" s="38" t="s">
        <v>272</v>
      </c>
      <c r="D129" s="38">
        <v>665075</v>
      </c>
      <c r="E129" s="38">
        <v>143292</v>
      </c>
      <c r="F129" s="38">
        <v>664612</v>
      </c>
      <c r="G129" s="38">
        <v>143232</v>
      </c>
      <c r="H129" s="38">
        <v>1995</v>
      </c>
      <c r="I129" s="38">
        <v>9</v>
      </c>
      <c r="J129" s="38">
        <v>5</v>
      </c>
      <c r="K129" s="38">
        <v>2</v>
      </c>
      <c r="L129" s="38" t="s">
        <v>249</v>
      </c>
      <c r="M129" s="38">
        <v>1.9</v>
      </c>
      <c r="N129" s="38">
        <v>6.3</v>
      </c>
      <c r="O129" s="40">
        <f t="shared" si="1"/>
        <v>0.12</v>
      </c>
      <c r="P129" s="38">
        <v>60</v>
      </c>
    </row>
    <row r="130" spans="1:16" ht="12.75">
      <c r="A130" s="38" t="s">
        <v>245</v>
      </c>
      <c r="B130" s="38" t="s">
        <v>271</v>
      </c>
      <c r="C130" s="38" t="s">
        <v>272</v>
      </c>
      <c r="D130" s="38">
        <v>665075</v>
      </c>
      <c r="E130" s="38">
        <v>143292</v>
      </c>
      <c r="F130" s="38">
        <v>664612</v>
      </c>
      <c r="G130" s="38">
        <v>143232</v>
      </c>
      <c r="H130" s="38">
        <v>1996</v>
      </c>
      <c r="I130" s="38">
        <v>8</v>
      </c>
      <c r="J130" s="38">
        <v>1</v>
      </c>
      <c r="K130" s="38">
        <v>2</v>
      </c>
      <c r="L130" s="38" t="s">
        <v>249</v>
      </c>
      <c r="M130" s="38">
        <v>1.9</v>
      </c>
      <c r="N130" s="38">
        <v>3</v>
      </c>
      <c r="O130" s="40">
        <f aca="true" t="shared" si="2" ref="O130:O193">P130/500</f>
        <v>0.12</v>
      </c>
      <c r="P130" s="38">
        <v>60</v>
      </c>
    </row>
    <row r="131" spans="1:16" ht="12.75">
      <c r="A131" s="38" t="s">
        <v>245</v>
      </c>
      <c r="B131" s="38" t="s">
        <v>271</v>
      </c>
      <c r="C131" s="38" t="s">
        <v>272</v>
      </c>
      <c r="D131" s="38">
        <v>665075</v>
      </c>
      <c r="E131" s="38">
        <v>143292</v>
      </c>
      <c r="F131" s="38">
        <v>664612</v>
      </c>
      <c r="G131" s="38">
        <v>143232</v>
      </c>
      <c r="H131" s="38">
        <v>1997</v>
      </c>
      <c r="I131" s="38">
        <v>8</v>
      </c>
      <c r="J131" s="38">
        <v>18</v>
      </c>
      <c r="K131" s="38">
        <v>0.5</v>
      </c>
      <c r="L131" s="38" t="s">
        <v>249</v>
      </c>
      <c r="M131" s="38">
        <v>2.2</v>
      </c>
      <c r="N131" s="38">
        <v>4.6</v>
      </c>
      <c r="O131" s="40">
        <f t="shared" si="2"/>
        <v>0.1</v>
      </c>
      <c r="P131" s="38">
        <v>50</v>
      </c>
    </row>
    <row r="132" spans="1:16" ht="12.75">
      <c r="A132" s="38" t="s">
        <v>245</v>
      </c>
      <c r="B132" s="38" t="s">
        <v>271</v>
      </c>
      <c r="C132" s="38" t="s">
        <v>272</v>
      </c>
      <c r="D132" s="38">
        <v>665075</v>
      </c>
      <c r="E132" s="38">
        <v>143292</v>
      </c>
      <c r="F132" s="38">
        <v>664612</v>
      </c>
      <c r="G132" s="38">
        <v>143232</v>
      </c>
      <c r="H132" s="38">
        <v>1998</v>
      </c>
      <c r="I132" s="38">
        <v>8</v>
      </c>
      <c r="J132" s="38">
        <v>17</v>
      </c>
      <c r="K132" s="38">
        <v>0.5</v>
      </c>
      <c r="L132" s="38" t="s">
        <v>249</v>
      </c>
      <c r="M132" s="38">
        <v>1.7</v>
      </c>
      <c r="N132" s="38">
        <v>7</v>
      </c>
      <c r="O132" s="40">
        <f t="shared" si="2"/>
        <v>0.18</v>
      </c>
      <c r="P132" s="38">
        <v>90</v>
      </c>
    </row>
    <row r="133" spans="1:16" ht="12.75">
      <c r="A133" s="38" t="s">
        <v>245</v>
      </c>
      <c r="B133" s="38" t="s">
        <v>271</v>
      </c>
      <c r="C133" s="38" t="s">
        <v>272</v>
      </c>
      <c r="D133" s="38">
        <v>665075</v>
      </c>
      <c r="E133" s="38">
        <v>143292</v>
      </c>
      <c r="F133" s="38">
        <v>664612</v>
      </c>
      <c r="G133" s="38">
        <v>143232</v>
      </c>
      <c r="H133" s="38">
        <v>1999</v>
      </c>
      <c r="I133" s="38">
        <v>9</v>
      </c>
      <c r="J133" s="38">
        <v>20</v>
      </c>
      <c r="K133" s="38">
        <v>0.5</v>
      </c>
      <c r="L133" s="38" t="s">
        <v>249</v>
      </c>
      <c r="M133" s="38">
        <v>2.2</v>
      </c>
      <c r="N133" s="38">
        <v>7</v>
      </c>
      <c r="O133" s="40">
        <f t="shared" si="2"/>
        <v>0.16</v>
      </c>
      <c r="P133" s="38">
        <v>80</v>
      </c>
    </row>
    <row r="134" spans="1:16" ht="12.75">
      <c r="A134" s="38" t="s">
        <v>245</v>
      </c>
      <c r="B134" s="38" t="s">
        <v>271</v>
      </c>
      <c r="C134" s="38" t="s">
        <v>272</v>
      </c>
      <c r="D134" s="38">
        <v>665075</v>
      </c>
      <c r="E134" s="38">
        <v>143292</v>
      </c>
      <c r="F134" s="38">
        <v>664612</v>
      </c>
      <c r="G134" s="38">
        <v>143232</v>
      </c>
      <c r="H134" s="38">
        <v>2000</v>
      </c>
      <c r="I134" s="38">
        <v>8</v>
      </c>
      <c r="J134" s="38">
        <v>3</v>
      </c>
      <c r="K134" s="38">
        <v>0.5</v>
      </c>
      <c r="L134" s="38" t="s">
        <v>249</v>
      </c>
      <c r="M134" s="38">
        <v>1.3</v>
      </c>
      <c r="N134" s="38">
        <v>7.2</v>
      </c>
      <c r="O134" s="40">
        <f t="shared" si="2"/>
        <v>0.18</v>
      </c>
      <c r="P134" s="38">
        <v>90</v>
      </c>
    </row>
    <row r="135" spans="1:16" ht="12.75">
      <c r="A135" s="38" t="s">
        <v>245</v>
      </c>
      <c r="B135" s="38" t="s">
        <v>271</v>
      </c>
      <c r="C135" s="38" t="s">
        <v>272</v>
      </c>
      <c r="D135" s="38">
        <v>665075</v>
      </c>
      <c r="E135" s="38">
        <v>143292</v>
      </c>
      <c r="F135" s="38">
        <v>664612</v>
      </c>
      <c r="G135" s="38">
        <v>143232</v>
      </c>
      <c r="H135" s="38">
        <v>2001</v>
      </c>
      <c r="I135" s="38">
        <v>8</v>
      </c>
      <c r="J135" s="38">
        <v>8</v>
      </c>
      <c r="K135" s="38">
        <v>0.5</v>
      </c>
      <c r="L135" s="38" t="s">
        <v>249</v>
      </c>
      <c r="M135" s="38">
        <v>1.6</v>
      </c>
      <c r="N135" s="38">
        <v>4.3</v>
      </c>
      <c r="O135" s="40">
        <f t="shared" si="2"/>
        <v>0.16</v>
      </c>
      <c r="P135" s="38">
        <v>80</v>
      </c>
    </row>
    <row r="136" spans="1:16" ht="12.75">
      <c r="A136" s="38" t="s">
        <v>245</v>
      </c>
      <c r="B136" s="38" t="s">
        <v>271</v>
      </c>
      <c r="C136" s="38" t="s">
        <v>272</v>
      </c>
      <c r="D136" s="38">
        <v>665075</v>
      </c>
      <c r="E136" s="38">
        <v>143292</v>
      </c>
      <c r="F136" s="38">
        <v>664612</v>
      </c>
      <c r="G136" s="38">
        <v>143232</v>
      </c>
      <c r="H136" s="38">
        <v>2002</v>
      </c>
      <c r="I136" s="38">
        <v>8</v>
      </c>
      <c r="J136" s="38">
        <v>27</v>
      </c>
      <c r="K136" s="38">
        <v>0.5</v>
      </c>
      <c r="L136" s="38" t="s">
        <v>249</v>
      </c>
      <c r="M136" s="38">
        <v>1.5</v>
      </c>
      <c r="N136" s="38">
        <v>1.8</v>
      </c>
      <c r="O136" s="40">
        <f t="shared" si="2"/>
        <v>0.18</v>
      </c>
      <c r="P136" s="38">
        <v>90</v>
      </c>
    </row>
    <row r="137" spans="1:19" ht="12.75">
      <c r="A137" s="38" t="s">
        <v>245</v>
      </c>
      <c r="B137" s="38" t="s">
        <v>273</v>
      </c>
      <c r="C137" s="38" t="s">
        <v>274</v>
      </c>
      <c r="D137" s="38">
        <v>662762</v>
      </c>
      <c r="E137" s="38">
        <v>147777</v>
      </c>
      <c r="F137" s="38">
        <v>662587</v>
      </c>
      <c r="G137" s="38">
        <v>147925</v>
      </c>
      <c r="H137" s="38">
        <v>1983</v>
      </c>
      <c r="I137" s="38">
        <v>8</v>
      </c>
      <c r="J137" s="38">
        <v>20</v>
      </c>
      <c r="K137" s="38">
        <v>0.5</v>
      </c>
      <c r="L137" s="38" t="s">
        <v>248</v>
      </c>
      <c r="N137" s="38">
        <v>1.8</v>
      </c>
      <c r="O137" s="40">
        <f t="shared" si="2"/>
        <v>0.1</v>
      </c>
      <c r="P137" s="38">
        <v>50</v>
      </c>
      <c r="S137" s="38" t="s">
        <v>275</v>
      </c>
    </row>
    <row r="138" spans="1:19" ht="12.75">
      <c r="A138" s="38" t="s">
        <v>245</v>
      </c>
      <c r="B138" s="38" t="s">
        <v>273</v>
      </c>
      <c r="C138" s="38" t="s">
        <v>274</v>
      </c>
      <c r="D138" s="38">
        <v>662762</v>
      </c>
      <c r="E138" s="38">
        <v>147777</v>
      </c>
      <c r="F138" s="38">
        <v>662587</v>
      </c>
      <c r="G138" s="38">
        <v>147925</v>
      </c>
      <c r="H138" s="38">
        <v>1984</v>
      </c>
      <c r="I138" s="38">
        <v>8</v>
      </c>
      <c r="J138" s="38">
        <v>19</v>
      </c>
      <c r="K138" s="38">
        <v>0.5</v>
      </c>
      <c r="L138" s="38" t="s">
        <v>248</v>
      </c>
      <c r="N138" s="38">
        <v>1.4</v>
      </c>
      <c r="O138" s="40">
        <f t="shared" si="2"/>
        <v>0.1</v>
      </c>
      <c r="P138" s="38">
        <v>50</v>
      </c>
      <c r="S138" s="38" t="s">
        <v>275</v>
      </c>
    </row>
    <row r="139" spans="1:19" ht="12.75">
      <c r="A139" s="38" t="s">
        <v>245</v>
      </c>
      <c r="B139" s="38" t="s">
        <v>273</v>
      </c>
      <c r="C139" s="38" t="s">
        <v>274</v>
      </c>
      <c r="D139" s="38">
        <v>662762</v>
      </c>
      <c r="E139" s="38">
        <v>147777</v>
      </c>
      <c r="F139" s="38">
        <v>662587</v>
      </c>
      <c r="G139" s="38">
        <v>147925</v>
      </c>
      <c r="H139" s="38">
        <v>1985</v>
      </c>
      <c r="I139" s="38">
        <v>8</v>
      </c>
      <c r="J139" s="38">
        <v>6</v>
      </c>
      <c r="K139" s="38">
        <v>0.5</v>
      </c>
      <c r="L139" s="38" t="s">
        <v>248</v>
      </c>
      <c r="N139" s="38">
        <v>6.35</v>
      </c>
      <c r="O139" s="40">
        <f t="shared" si="2"/>
        <v>0.1</v>
      </c>
      <c r="P139" s="38">
        <v>50</v>
      </c>
      <c r="S139" s="38" t="s">
        <v>275</v>
      </c>
    </row>
    <row r="140" spans="1:19" ht="12.75">
      <c r="A140" s="38" t="s">
        <v>245</v>
      </c>
      <c r="B140" s="38" t="s">
        <v>273</v>
      </c>
      <c r="C140" s="38" t="s">
        <v>274</v>
      </c>
      <c r="D140" s="38">
        <v>662762</v>
      </c>
      <c r="E140" s="38">
        <v>147777</v>
      </c>
      <c r="F140" s="38">
        <v>662587</v>
      </c>
      <c r="G140" s="38">
        <v>147925</v>
      </c>
      <c r="H140" s="38">
        <v>1986</v>
      </c>
      <c r="I140" s="38">
        <v>8</v>
      </c>
      <c r="J140" s="38">
        <v>18</v>
      </c>
      <c r="K140" s="38">
        <v>0.5</v>
      </c>
      <c r="L140" s="38" t="s">
        <v>248</v>
      </c>
      <c r="M140" s="38">
        <v>1.9</v>
      </c>
      <c r="N140" s="38">
        <v>14.1</v>
      </c>
      <c r="O140" s="40">
        <f t="shared" si="2"/>
        <v>0.12</v>
      </c>
      <c r="P140" s="38">
        <v>60</v>
      </c>
      <c r="S140" s="38" t="s">
        <v>275</v>
      </c>
    </row>
    <row r="141" spans="1:19" ht="12.75">
      <c r="A141" s="38" t="s">
        <v>245</v>
      </c>
      <c r="B141" s="38" t="s">
        <v>273</v>
      </c>
      <c r="C141" s="38" t="s">
        <v>274</v>
      </c>
      <c r="D141" s="38">
        <v>662762</v>
      </c>
      <c r="E141" s="38">
        <v>147777</v>
      </c>
      <c r="F141" s="38">
        <v>662587</v>
      </c>
      <c r="G141" s="38">
        <v>147925</v>
      </c>
      <c r="H141" s="38">
        <v>1987</v>
      </c>
      <c r="I141" s="38">
        <v>8</v>
      </c>
      <c r="J141" s="38">
        <v>10</v>
      </c>
      <c r="K141" s="38">
        <v>0.5</v>
      </c>
      <c r="L141" s="38" t="s">
        <v>248</v>
      </c>
      <c r="M141" s="38">
        <v>2.8</v>
      </c>
      <c r="N141" s="38">
        <v>10.5</v>
      </c>
      <c r="O141" s="40">
        <f t="shared" si="2"/>
        <v>0.12</v>
      </c>
      <c r="P141" s="38">
        <v>60</v>
      </c>
      <c r="S141" s="38" t="s">
        <v>275</v>
      </c>
    </row>
    <row r="142" spans="1:19" ht="12.75">
      <c r="A142" s="38" t="s">
        <v>245</v>
      </c>
      <c r="B142" s="38" t="s">
        <v>273</v>
      </c>
      <c r="C142" s="38" t="s">
        <v>274</v>
      </c>
      <c r="D142" s="38">
        <v>662762</v>
      </c>
      <c r="E142" s="38">
        <v>147777</v>
      </c>
      <c r="F142" s="38">
        <v>662587</v>
      </c>
      <c r="G142" s="38">
        <v>147925</v>
      </c>
      <c r="H142" s="38">
        <v>1988</v>
      </c>
      <c r="I142" s="38">
        <v>8</v>
      </c>
      <c r="J142" s="38">
        <v>22</v>
      </c>
      <c r="K142" s="38">
        <v>0.5</v>
      </c>
      <c r="L142" s="38" t="s">
        <v>248</v>
      </c>
      <c r="M142" s="38">
        <v>3.4</v>
      </c>
      <c r="N142" s="38">
        <v>13</v>
      </c>
      <c r="O142" s="40">
        <f t="shared" si="2"/>
        <v>0.14</v>
      </c>
      <c r="P142" s="38">
        <v>70</v>
      </c>
      <c r="S142" s="38" t="s">
        <v>275</v>
      </c>
    </row>
    <row r="143" spans="1:19" ht="12.75">
      <c r="A143" s="38" t="s">
        <v>245</v>
      </c>
      <c r="B143" s="38" t="s">
        <v>273</v>
      </c>
      <c r="C143" s="38" t="s">
        <v>274</v>
      </c>
      <c r="D143" s="38">
        <v>662762</v>
      </c>
      <c r="E143" s="38">
        <v>147777</v>
      </c>
      <c r="F143" s="38">
        <v>662587</v>
      </c>
      <c r="G143" s="38">
        <v>147925</v>
      </c>
      <c r="H143" s="38">
        <v>1989</v>
      </c>
      <c r="I143" s="38">
        <v>8</v>
      </c>
      <c r="J143" s="38">
        <v>29</v>
      </c>
      <c r="K143" s="38">
        <v>0.5</v>
      </c>
      <c r="L143" s="38" t="s">
        <v>248</v>
      </c>
      <c r="M143" s="38">
        <v>3</v>
      </c>
      <c r="N143" s="38">
        <v>18.7</v>
      </c>
      <c r="O143" s="40">
        <f t="shared" si="2"/>
        <v>0.1</v>
      </c>
      <c r="P143" s="38">
        <v>50</v>
      </c>
      <c r="S143" s="38" t="s">
        <v>275</v>
      </c>
    </row>
    <row r="144" spans="1:19" ht="12.75">
      <c r="A144" s="38" t="s">
        <v>245</v>
      </c>
      <c r="B144" s="38" t="s">
        <v>273</v>
      </c>
      <c r="C144" s="38" t="s">
        <v>274</v>
      </c>
      <c r="D144" s="38">
        <v>662762</v>
      </c>
      <c r="E144" s="38">
        <v>147777</v>
      </c>
      <c r="F144" s="38">
        <v>662587</v>
      </c>
      <c r="G144" s="38">
        <v>147925</v>
      </c>
      <c r="H144" s="38">
        <v>1990</v>
      </c>
      <c r="I144" s="38">
        <v>8</v>
      </c>
      <c r="J144" s="38">
        <v>7</v>
      </c>
      <c r="K144" s="38">
        <v>0.5</v>
      </c>
      <c r="L144" s="38" t="s">
        <v>248</v>
      </c>
      <c r="M144" s="38">
        <v>2.6</v>
      </c>
      <c r="N144" s="38">
        <v>24.2</v>
      </c>
      <c r="O144" s="40">
        <f t="shared" si="2"/>
        <v>0.08</v>
      </c>
      <c r="P144" s="38">
        <v>40</v>
      </c>
      <c r="S144" s="38" t="s">
        <v>275</v>
      </c>
    </row>
    <row r="145" spans="1:19" ht="12.75">
      <c r="A145" s="38" t="s">
        <v>245</v>
      </c>
      <c r="B145" s="38" t="s">
        <v>273</v>
      </c>
      <c r="C145" s="38" t="s">
        <v>274</v>
      </c>
      <c r="D145" s="38">
        <v>662762</v>
      </c>
      <c r="E145" s="38">
        <v>147777</v>
      </c>
      <c r="F145" s="38">
        <v>662587</v>
      </c>
      <c r="G145" s="38">
        <v>147925</v>
      </c>
      <c r="H145" s="38">
        <v>1997</v>
      </c>
      <c r="I145" s="38">
        <v>8</v>
      </c>
      <c r="J145" s="38">
        <v>4</v>
      </c>
      <c r="K145" s="38">
        <v>0.5</v>
      </c>
      <c r="L145" s="38" t="s">
        <v>249</v>
      </c>
      <c r="M145" s="38">
        <v>2.2</v>
      </c>
      <c r="N145" s="38">
        <v>8.8</v>
      </c>
      <c r="O145" s="40">
        <f t="shared" si="2"/>
        <v>0.12</v>
      </c>
      <c r="P145" s="38">
        <v>60</v>
      </c>
      <c r="S145" s="38" t="s">
        <v>275</v>
      </c>
    </row>
    <row r="146" spans="1:19" ht="12.75">
      <c r="A146" s="38" t="s">
        <v>245</v>
      </c>
      <c r="B146" s="38" t="s">
        <v>273</v>
      </c>
      <c r="C146" s="38" t="s">
        <v>274</v>
      </c>
      <c r="D146" s="38">
        <v>662762</v>
      </c>
      <c r="E146" s="38">
        <v>147777</v>
      </c>
      <c r="F146" s="38">
        <v>662587</v>
      </c>
      <c r="G146" s="38">
        <v>147925</v>
      </c>
      <c r="H146" s="38">
        <v>1998</v>
      </c>
      <c r="I146" s="38">
        <v>8</v>
      </c>
      <c r="J146" s="38">
        <v>3</v>
      </c>
      <c r="K146" s="38">
        <v>0.5</v>
      </c>
      <c r="L146" s="38" t="s">
        <v>249</v>
      </c>
      <c r="M146" s="38">
        <v>1.8</v>
      </c>
      <c r="N146" s="38">
        <v>10</v>
      </c>
      <c r="O146" s="40">
        <f t="shared" si="2"/>
        <v>0.16</v>
      </c>
      <c r="P146" s="38">
        <v>80</v>
      </c>
      <c r="S146" s="38" t="s">
        <v>275</v>
      </c>
    </row>
    <row r="147" spans="1:19" ht="12.75">
      <c r="A147" s="38" t="s">
        <v>245</v>
      </c>
      <c r="B147" s="38" t="s">
        <v>273</v>
      </c>
      <c r="C147" s="38" t="s">
        <v>274</v>
      </c>
      <c r="D147" s="38">
        <v>662762</v>
      </c>
      <c r="E147" s="38">
        <v>147777</v>
      </c>
      <c r="F147" s="38">
        <v>662587</v>
      </c>
      <c r="G147" s="38">
        <v>147925</v>
      </c>
      <c r="H147" s="38">
        <v>1999</v>
      </c>
      <c r="I147" s="38">
        <v>8</v>
      </c>
      <c r="J147" s="38">
        <v>24</v>
      </c>
      <c r="K147" s="38">
        <v>0.5</v>
      </c>
      <c r="L147" s="38" t="s">
        <v>249</v>
      </c>
      <c r="M147" s="38">
        <v>1.5</v>
      </c>
      <c r="N147" s="38">
        <v>17</v>
      </c>
      <c r="O147" s="40">
        <f t="shared" si="2"/>
        <v>0.14</v>
      </c>
      <c r="P147" s="38">
        <v>70</v>
      </c>
      <c r="S147" s="38" t="s">
        <v>275</v>
      </c>
    </row>
    <row r="148" spans="1:19" ht="12.75">
      <c r="A148" s="38" t="s">
        <v>245</v>
      </c>
      <c r="B148" s="38" t="s">
        <v>273</v>
      </c>
      <c r="C148" s="38" t="s">
        <v>274</v>
      </c>
      <c r="D148" s="38">
        <v>662762</v>
      </c>
      <c r="E148" s="38">
        <v>147777</v>
      </c>
      <c r="F148" s="38">
        <v>662587</v>
      </c>
      <c r="G148" s="38">
        <v>147925</v>
      </c>
      <c r="H148" s="38">
        <v>2000</v>
      </c>
      <c r="I148" s="38">
        <v>8</v>
      </c>
      <c r="J148" s="38">
        <v>22</v>
      </c>
      <c r="K148" s="38">
        <v>0.5</v>
      </c>
      <c r="L148" s="38" t="s">
        <v>249</v>
      </c>
      <c r="M148" s="38">
        <v>1.3</v>
      </c>
      <c r="N148" s="38">
        <v>7.8</v>
      </c>
      <c r="O148" s="40">
        <f t="shared" si="2"/>
        <v>0.2</v>
      </c>
      <c r="P148" s="38">
        <v>100</v>
      </c>
      <c r="S148" s="38" t="s">
        <v>275</v>
      </c>
    </row>
    <row r="149" spans="1:19" ht="12.75">
      <c r="A149" s="38" t="s">
        <v>245</v>
      </c>
      <c r="B149" s="38" t="s">
        <v>273</v>
      </c>
      <c r="C149" s="38" t="s">
        <v>274</v>
      </c>
      <c r="D149" s="38">
        <v>662762</v>
      </c>
      <c r="E149" s="38">
        <v>147777</v>
      </c>
      <c r="F149" s="38">
        <v>662587</v>
      </c>
      <c r="G149" s="38">
        <v>147925</v>
      </c>
      <c r="H149" s="38">
        <v>2001</v>
      </c>
      <c r="I149" s="38">
        <v>8</v>
      </c>
      <c r="J149" s="38">
        <v>1</v>
      </c>
      <c r="K149" s="38">
        <v>0.5</v>
      </c>
      <c r="L149" s="38" t="s">
        <v>249</v>
      </c>
      <c r="M149" s="38">
        <v>1.7</v>
      </c>
      <c r="N149" s="38">
        <v>6.5</v>
      </c>
      <c r="O149" s="40">
        <f t="shared" si="2"/>
        <v>0.16</v>
      </c>
      <c r="P149" s="38">
        <v>80</v>
      </c>
      <c r="S149" s="38" t="s">
        <v>275</v>
      </c>
    </row>
    <row r="150" spans="1:19" ht="12.75">
      <c r="A150" s="38" t="s">
        <v>245</v>
      </c>
      <c r="B150" s="38" t="s">
        <v>273</v>
      </c>
      <c r="C150" s="38" t="s">
        <v>274</v>
      </c>
      <c r="D150" s="38">
        <v>662762</v>
      </c>
      <c r="E150" s="38">
        <v>147777</v>
      </c>
      <c r="F150" s="38">
        <v>662587</v>
      </c>
      <c r="G150" s="38">
        <v>147925</v>
      </c>
      <c r="H150" s="38">
        <v>2002</v>
      </c>
      <c r="I150" s="38">
        <v>8</v>
      </c>
      <c r="J150" s="38">
        <v>19</v>
      </c>
      <c r="K150" s="38">
        <v>0.5</v>
      </c>
      <c r="L150" s="38" t="s">
        <v>249</v>
      </c>
      <c r="M150" s="38">
        <v>1.4</v>
      </c>
      <c r="N150" s="38">
        <v>3.4</v>
      </c>
      <c r="O150" s="40">
        <f t="shared" si="2"/>
        <v>0.14</v>
      </c>
      <c r="P150" s="38">
        <v>70</v>
      </c>
      <c r="S150" s="38" t="s">
        <v>275</v>
      </c>
    </row>
    <row r="151" spans="1:16" ht="12.75">
      <c r="A151" s="38" t="s">
        <v>245</v>
      </c>
      <c r="B151" s="38" t="s">
        <v>276</v>
      </c>
      <c r="C151" s="38" t="s">
        <v>277</v>
      </c>
      <c r="D151" s="38">
        <v>663148</v>
      </c>
      <c r="E151" s="38">
        <v>146325</v>
      </c>
      <c r="F151" s="38">
        <v>663148</v>
      </c>
      <c r="G151" s="38">
        <v>146325</v>
      </c>
      <c r="H151" s="38">
        <v>1986</v>
      </c>
      <c r="I151" s="38">
        <v>8</v>
      </c>
      <c r="J151" s="38">
        <v>18</v>
      </c>
      <c r="K151" s="38">
        <v>0.5</v>
      </c>
      <c r="L151" s="38" t="s">
        <v>248</v>
      </c>
      <c r="M151" s="38">
        <v>1.7</v>
      </c>
      <c r="N151" s="38">
        <v>10</v>
      </c>
      <c r="O151" s="40">
        <f t="shared" si="2"/>
        <v>0.12</v>
      </c>
      <c r="P151" s="38">
        <v>60</v>
      </c>
    </row>
    <row r="152" spans="1:16" ht="12.75">
      <c r="A152" s="38" t="s">
        <v>245</v>
      </c>
      <c r="B152" s="38" t="s">
        <v>278</v>
      </c>
      <c r="C152" s="38" t="s">
        <v>279</v>
      </c>
      <c r="D152" s="38">
        <v>664165</v>
      </c>
      <c r="E152" s="38">
        <v>142604</v>
      </c>
      <c r="F152" s="38">
        <v>664175</v>
      </c>
      <c r="G152" s="38">
        <v>142498</v>
      </c>
      <c r="H152" s="38">
        <v>1983</v>
      </c>
      <c r="I152" s="38">
        <v>8</v>
      </c>
      <c r="J152" s="38">
        <v>19</v>
      </c>
      <c r="K152" s="38">
        <v>0.5</v>
      </c>
      <c r="L152" s="38" t="s">
        <v>248</v>
      </c>
      <c r="N152" s="38">
        <v>0.69</v>
      </c>
      <c r="O152" s="40">
        <f t="shared" si="2"/>
        <v>0.05</v>
      </c>
      <c r="P152" s="38">
        <v>25</v>
      </c>
    </row>
    <row r="153" spans="1:16" ht="12.75">
      <c r="A153" s="38" t="s">
        <v>245</v>
      </c>
      <c r="B153" s="38" t="s">
        <v>278</v>
      </c>
      <c r="C153" s="38" t="s">
        <v>279</v>
      </c>
      <c r="D153" s="38">
        <v>664165</v>
      </c>
      <c r="E153" s="38">
        <v>142604</v>
      </c>
      <c r="F153" s="38">
        <v>664175</v>
      </c>
      <c r="G153" s="38">
        <v>142498</v>
      </c>
      <c r="H153" s="38">
        <v>1984</v>
      </c>
      <c r="I153" s="38">
        <v>8</v>
      </c>
      <c r="J153" s="38">
        <v>27</v>
      </c>
      <c r="K153" s="38">
        <v>0.5</v>
      </c>
      <c r="L153" s="38" t="s">
        <v>248</v>
      </c>
      <c r="N153" s="38">
        <v>1.54</v>
      </c>
      <c r="O153" s="40">
        <f t="shared" si="2"/>
        <v>0.04</v>
      </c>
      <c r="P153" s="38">
        <v>20</v>
      </c>
    </row>
    <row r="154" spans="1:16" ht="12.75">
      <c r="A154" s="38" t="s">
        <v>245</v>
      </c>
      <c r="B154" s="38" t="s">
        <v>278</v>
      </c>
      <c r="C154" s="38" t="s">
        <v>279</v>
      </c>
      <c r="D154" s="38">
        <v>664165</v>
      </c>
      <c r="E154" s="38">
        <v>142604</v>
      </c>
      <c r="F154" s="38">
        <v>664175</v>
      </c>
      <c r="G154" s="38">
        <v>142498</v>
      </c>
      <c r="H154" s="38">
        <v>1985</v>
      </c>
      <c r="I154" s="38">
        <v>8</v>
      </c>
      <c r="J154" s="38">
        <v>7</v>
      </c>
      <c r="K154" s="38">
        <v>0.5</v>
      </c>
      <c r="L154" s="38" t="s">
        <v>248</v>
      </c>
      <c r="N154" s="38">
        <v>2</v>
      </c>
      <c r="O154" s="40">
        <f t="shared" si="2"/>
        <v>0.03</v>
      </c>
      <c r="P154" s="38">
        <v>15</v>
      </c>
    </row>
    <row r="155" spans="1:16" ht="12.75">
      <c r="A155" s="38" t="s">
        <v>245</v>
      </c>
      <c r="B155" s="38" t="s">
        <v>278</v>
      </c>
      <c r="C155" s="38" t="s">
        <v>279</v>
      </c>
      <c r="D155" s="38">
        <v>664165</v>
      </c>
      <c r="E155" s="38">
        <v>142604</v>
      </c>
      <c r="F155" s="38">
        <v>664175</v>
      </c>
      <c r="G155" s="38">
        <v>142498</v>
      </c>
      <c r="H155" s="38">
        <v>1986</v>
      </c>
      <c r="I155" s="38">
        <v>8</v>
      </c>
      <c r="J155" s="38">
        <v>16</v>
      </c>
      <c r="K155" s="38">
        <v>0.5</v>
      </c>
      <c r="L155" s="38" t="s">
        <v>248</v>
      </c>
      <c r="M155" s="38">
        <v>4.4</v>
      </c>
      <c r="N155" s="38">
        <v>1.9</v>
      </c>
      <c r="O155" s="40">
        <f t="shared" si="2"/>
        <v>0.04</v>
      </c>
      <c r="P155" s="38">
        <v>20</v>
      </c>
    </row>
    <row r="156" spans="1:16" ht="12.75">
      <c r="A156" s="38" t="s">
        <v>245</v>
      </c>
      <c r="B156" s="38" t="s">
        <v>278</v>
      </c>
      <c r="C156" s="38" t="s">
        <v>279</v>
      </c>
      <c r="D156" s="38">
        <v>664165</v>
      </c>
      <c r="E156" s="38">
        <v>142604</v>
      </c>
      <c r="F156" s="38">
        <v>664175</v>
      </c>
      <c r="G156" s="38">
        <v>142498</v>
      </c>
      <c r="H156" s="38">
        <v>1987</v>
      </c>
      <c r="I156" s="38">
        <v>8</v>
      </c>
      <c r="J156" s="38">
        <v>30</v>
      </c>
      <c r="K156" s="38">
        <v>0.5</v>
      </c>
      <c r="L156" s="38" t="s">
        <v>248</v>
      </c>
      <c r="M156" s="38">
        <v>6</v>
      </c>
      <c r="N156" s="38">
        <v>1.8</v>
      </c>
      <c r="O156" s="40">
        <f t="shared" si="2"/>
        <v>0.05</v>
      </c>
      <c r="P156" s="38">
        <v>25</v>
      </c>
    </row>
    <row r="157" spans="1:16" ht="12.75">
      <c r="A157" s="38" t="s">
        <v>245</v>
      </c>
      <c r="B157" s="38" t="s">
        <v>278</v>
      </c>
      <c r="C157" s="38" t="s">
        <v>279</v>
      </c>
      <c r="D157" s="38">
        <v>664165</v>
      </c>
      <c r="E157" s="38">
        <v>142604</v>
      </c>
      <c r="F157" s="38">
        <v>664175</v>
      </c>
      <c r="G157" s="38">
        <v>142498</v>
      </c>
      <c r="H157" s="38">
        <v>1988</v>
      </c>
      <c r="I157" s="38">
        <v>8</v>
      </c>
      <c r="J157" s="38">
        <v>17</v>
      </c>
      <c r="K157" s="38">
        <v>0.5</v>
      </c>
      <c r="L157" s="38" t="s">
        <v>248</v>
      </c>
      <c r="M157" s="38">
        <v>6.1</v>
      </c>
      <c r="N157" s="38">
        <v>1.7</v>
      </c>
      <c r="O157" s="40">
        <f t="shared" si="2"/>
        <v>0.08</v>
      </c>
      <c r="P157" s="38">
        <v>40</v>
      </c>
    </row>
    <row r="158" spans="1:16" ht="12.75">
      <c r="A158" s="38" t="s">
        <v>245</v>
      </c>
      <c r="B158" s="38" t="s">
        <v>278</v>
      </c>
      <c r="C158" s="38" t="s">
        <v>279</v>
      </c>
      <c r="D158" s="38">
        <v>664165</v>
      </c>
      <c r="E158" s="38">
        <v>142604</v>
      </c>
      <c r="F158" s="38">
        <v>664175</v>
      </c>
      <c r="G158" s="38">
        <v>142498</v>
      </c>
      <c r="H158" s="38">
        <v>1989</v>
      </c>
      <c r="I158" s="38">
        <v>8</v>
      </c>
      <c r="J158" s="38">
        <v>28</v>
      </c>
      <c r="K158" s="38">
        <v>0.5</v>
      </c>
      <c r="L158" s="38" t="s">
        <v>248</v>
      </c>
      <c r="M158" s="38">
        <v>7.3</v>
      </c>
      <c r="N158" s="38">
        <v>4</v>
      </c>
      <c r="O158" s="40">
        <f t="shared" si="2"/>
        <v>0.03</v>
      </c>
      <c r="P158" s="38">
        <v>15</v>
      </c>
    </row>
    <row r="159" spans="1:16" ht="12.75">
      <c r="A159" s="38" t="s">
        <v>245</v>
      </c>
      <c r="B159" s="38" t="s">
        <v>278</v>
      </c>
      <c r="C159" s="38" t="s">
        <v>279</v>
      </c>
      <c r="D159" s="38">
        <v>664165</v>
      </c>
      <c r="E159" s="38">
        <v>142604</v>
      </c>
      <c r="F159" s="38">
        <v>664175</v>
      </c>
      <c r="G159" s="38">
        <v>142498</v>
      </c>
      <c r="H159" s="38">
        <v>1990</v>
      </c>
      <c r="I159" s="38">
        <v>8</v>
      </c>
      <c r="J159" s="38">
        <v>3</v>
      </c>
      <c r="K159" s="38">
        <v>0.5</v>
      </c>
      <c r="L159" s="38" t="s">
        <v>248</v>
      </c>
      <c r="M159" s="38">
        <v>8.8</v>
      </c>
      <c r="N159" s="38">
        <v>1.75</v>
      </c>
      <c r="O159" s="40">
        <f t="shared" si="2"/>
        <v>0.02</v>
      </c>
      <c r="P159" s="38">
        <v>10</v>
      </c>
    </row>
    <row r="160" spans="1:16" ht="12.75">
      <c r="A160" s="38" t="s">
        <v>245</v>
      </c>
      <c r="B160" s="38" t="s">
        <v>278</v>
      </c>
      <c r="C160" s="38" t="s">
        <v>279</v>
      </c>
      <c r="D160" s="38">
        <v>664165</v>
      </c>
      <c r="E160" s="38">
        <v>142604</v>
      </c>
      <c r="F160" s="38">
        <v>664175</v>
      </c>
      <c r="G160" s="38">
        <v>142498</v>
      </c>
      <c r="H160" s="38">
        <v>1992</v>
      </c>
      <c r="I160" s="38">
        <v>8</v>
      </c>
      <c r="J160" s="38">
        <v>5</v>
      </c>
      <c r="K160" s="38">
        <v>2</v>
      </c>
      <c r="L160" s="38" t="s">
        <v>249</v>
      </c>
      <c r="M160" s="38">
        <v>6.1</v>
      </c>
      <c r="N160" s="38">
        <v>2.5</v>
      </c>
      <c r="O160" s="40">
        <f t="shared" si="2"/>
        <v>0.07</v>
      </c>
      <c r="P160" s="38">
        <v>35</v>
      </c>
    </row>
    <row r="161" spans="1:16" ht="12.75">
      <c r="A161" s="38" t="s">
        <v>245</v>
      </c>
      <c r="B161" s="38" t="s">
        <v>278</v>
      </c>
      <c r="C161" s="38" t="s">
        <v>279</v>
      </c>
      <c r="D161" s="38">
        <v>664165</v>
      </c>
      <c r="E161" s="38">
        <v>142604</v>
      </c>
      <c r="F161" s="38">
        <v>664175</v>
      </c>
      <c r="G161" s="38">
        <v>142498</v>
      </c>
      <c r="H161" s="38">
        <v>1993</v>
      </c>
      <c r="I161" s="38">
        <v>10</v>
      </c>
      <c r="J161" s="38">
        <v>5</v>
      </c>
      <c r="K161" s="38">
        <v>2</v>
      </c>
      <c r="L161" s="38" t="s">
        <v>249</v>
      </c>
      <c r="M161" s="38">
        <v>7.2</v>
      </c>
      <c r="N161" s="38">
        <v>2.1</v>
      </c>
      <c r="O161" s="40">
        <f t="shared" si="2"/>
        <v>0.03</v>
      </c>
      <c r="P161" s="38">
        <v>15</v>
      </c>
    </row>
    <row r="162" spans="1:16" ht="12.75">
      <c r="A162" s="38" t="s">
        <v>245</v>
      </c>
      <c r="B162" s="38" t="s">
        <v>278</v>
      </c>
      <c r="C162" s="38" t="s">
        <v>279</v>
      </c>
      <c r="D162" s="38">
        <v>664165</v>
      </c>
      <c r="E162" s="38">
        <v>142604</v>
      </c>
      <c r="F162" s="38">
        <v>664175</v>
      </c>
      <c r="G162" s="38">
        <v>142498</v>
      </c>
      <c r="H162" s="38">
        <v>1994</v>
      </c>
      <c r="I162" s="38">
        <v>8</v>
      </c>
      <c r="J162" s="38">
        <v>2</v>
      </c>
      <c r="K162" s="38">
        <v>2</v>
      </c>
      <c r="L162" s="38" t="s">
        <v>249</v>
      </c>
      <c r="M162" s="38">
        <v>5.5</v>
      </c>
      <c r="N162" s="38">
        <v>1.7</v>
      </c>
      <c r="O162" s="40">
        <f t="shared" si="2"/>
        <v>0.03</v>
      </c>
      <c r="P162" s="38">
        <v>15</v>
      </c>
    </row>
    <row r="163" spans="1:16" ht="12.75">
      <c r="A163" s="38" t="s">
        <v>245</v>
      </c>
      <c r="B163" s="38" t="s">
        <v>278</v>
      </c>
      <c r="C163" s="38" t="s">
        <v>279</v>
      </c>
      <c r="D163" s="38">
        <v>664165</v>
      </c>
      <c r="E163" s="38">
        <v>142604</v>
      </c>
      <c r="F163" s="38">
        <v>664175</v>
      </c>
      <c r="G163" s="38">
        <v>142498</v>
      </c>
      <c r="H163" s="38">
        <v>1995</v>
      </c>
      <c r="I163" s="38">
        <v>9</v>
      </c>
      <c r="J163" s="38">
        <v>5</v>
      </c>
      <c r="K163" s="38">
        <v>2</v>
      </c>
      <c r="L163" s="38" t="s">
        <v>249</v>
      </c>
      <c r="M163" s="38">
        <v>4.2</v>
      </c>
      <c r="N163" s="38">
        <v>3.96</v>
      </c>
      <c r="O163" s="40">
        <f t="shared" si="2"/>
        <v>0.06</v>
      </c>
      <c r="P163" s="38">
        <v>30</v>
      </c>
    </row>
    <row r="164" spans="1:16" ht="12.75">
      <c r="A164" s="38" t="s">
        <v>245</v>
      </c>
      <c r="B164" s="38" t="s">
        <v>278</v>
      </c>
      <c r="C164" s="38" t="s">
        <v>279</v>
      </c>
      <c r="D164" s="38">
        <v>664165</v>
      </c>
      <c r="E164" s="38">
        <v>142604</v>
      </c>
      <c r="F164" s="38">
        <v>664175</v>
      </c>
      <c r="G164" s="38">
        <v>142498</v>
      </c>
      <c r="H164" s="38">
        <v>1996</v>
      </c>
      <c r="I164" s="38">
        <v>8</v>
      </c>
      <c r="J164" s="38">
        <v>1</v>
      </c>
      <c r="K164" s="38">
        <v>2</v>
      </c>
      <c r="L164" s="38" t="s">
        <v>249</v>
      </c>
      <c r="M164" s="38">
        <v>4.8</v>
      </c>
      <c r="N164" s="38">
        <v>1</v>
      </c>
      <c r="O164" s="40">
        <f t="shared" si="2"/>
        <v>0.03</v>
      </c>
      <c r="P164" s="38">
        <v>15</v>
      </c>
    </row>
    <row r="165" spans="1:16" ht="12.75">
      <c r="A165" s="38" t="s">
        <v>245</v>
      </c>
      <c r="B165" s="38" t="s">
        <v>278</v>
      </c>
      <c r="C165" s="38" t="s">
        <v>279</v>
      </c>
      <c r="D165" s="38">
        <v>664165</v>
      </c>
      <c r="E165" s="38">
        <v>142604</v>
      </c>
      <c r="F165" s="38">
        <v>664175</v>
      </c>
      <c r="G165" s="38">
        <v>142498</v>
      </c>
      <c r="H165" s="38">
        <v>1997</v>
      </c>
      <c r="I165" s="38">
        <v>8</v>
      </c>
      <c r="J165" s="38">
        <v>18</v>
      </c>
      <c r="K165" s="38">
        <v>0.5</v>
      </c>
      <c r="L165" s="38" t="s">
        <v>249</v>
      </c>
      <c r="M165" s="38">
        <v>5.5</v>
      </c>
      <c r="N165" s="38">
        <v>2.6</v>
      </c>
      <c r="O165" s="40">
        <f t="shared" si="2"/>
        <v>0.04</v>
      </c>
      <c r="P165" s="38">
        <v>20</v>
      </c>
    </row>
    <row r="166" spans="1:16" ht="12.75">
      <c r="A166" s="38" t="s">
        <v>245</v>
      </c>
      <c r="B166" s="38" t="s">
        <v>278</v>
      </c>
      <c r="C166" s="38" t="s">
        <v>279</v>
      </c>
      <c r="D166" s="38">
        <v>664165</v>
      </c>
      <c r="E166" s="38">
        <v>142604</v>
      </c>
      <c r="F166" s="38">
        <v>664175</v>
      </c>
      <c r="G166" s="38">
        <v>142498</v>
      </c>
      <c r="H166" s="38">
        <v>1998</v>
      </c>
      <c r="I166" s="38">
        <v>8</v>
      </c>
      <c r="J166" s="38">
        <v>17</v>
      </c>
      <c r="K166" s="38">
        <v>0.5</v>
      </c>
      <c r="L166" s="38" t="s">
        <v>249</v>
      </c>
      <c r="M166" s="38">
        <v>4.8</v>
      </c>
      <c r="N166" s="38">
        <v>3</v>
      </c>
      <c r="O166" s="40">
        <f t="shared" si="2"/>
        <v>0.12</v>
      </c>
      <c r="P166" s="38">
        <v>60</v>
      </c>
    </row>
    <row r="167" spans="1:16" ht="12.75">
      <c r="A167" s="38" t="s">
        <v>245</v>
      </c>
      <c r="B167" s="38" t="s">
        <v>278</v>
      </c>
      <c r="C167" s="38" t="s">
        <v>279</v>
      </c>
      <c r="D167" s="38">
        <v>664165</v>
      </c>
      <c r="E167" s="38">
        <v>142604</v>
      </c>
      <c r="F167" s="38">
        <v>664175</v>
      </c>
      <c r="G167" s="38">
        <v>142498</v>
      </c>
      <c r="H167" s="38">
        <v>1999</v>
      </c>
      <c r="I167" s="38">
        <v>9</v>
      </c>
      <c r="J167" s="38">
        <v>13</v>
      </c>
      <c r="K167" s="38">
        <v>0.5</v>
      </c>
      <c r="L167" s="38" t="s">
        <v>249</v>
      </c>
      <c r="N167" s="38">
        <v>1.2</v>
      </c>
      <c r="O167" s="40">
        <f t="shared" si="2"/>
        <v>0.04</v>
      </c>
      <c r="P167" s="38">
        <v>20</v>
      </c>
    </row>
    <row r="168" spans="1:16" ht="12.75">
      <c r="A168" s="38" t="s">
        <v>245</v>
      </c>
      <c r="B168" s="38" t="s">
        <v>278</v>
      </c>
      <c r="C168" s="38" t="s">
        <v>279</v>
      </c>
      <c r="D168" s="38">
        <v>664165</v>
      </c>
      <c r="E168" s="38">
        <v>142604</v>
      </c>
      <c r="F168" s="38">
        <v>664175</v>
      </c>
      <c r="G168" s="38">
        <v>142498</v>
      </c>
      <c r="H168" s="38">
        <v>2000</v>
      </c>
      <c r="I168" s="38">
        <v>8</v>
      </c>
      <c r="J168" s="38">
        <v>3</v>
      </c>
      <c r="K168" s="38">
        <v>0.5</v>
      </c>
      <c r="L168" s="38" t="s">
        <v>249</v>
      </c>
      <c r="M168" s="38">
        <v>5.1</v>
      </c>
      <c r="N168" s="38">
        <v>3</v>
      </c>
      <c r="O168" s="40">
        <f t="shared" si="2"/>
        <v>0.06</v>
      </c>
      <c r="P168" s="38">
        <v>30</v>
      </c>
    </row>
    <row r="169" spans="1:16" ht="12.75">
      <c r="A169" s="38" t="s">
        <v>245</v>
      </c>
      <c r="B169" s="38" t="s">
        <v>278</v>
      </c>
      <c r="C169" s="38" t="s">
        <v>279</v>
      </c>
      <c r="D169" s="38">
        <v>664165</v>
      </c>
      <c r="E169" s="38">
        <v>142604</v>
      </c>
      <c r="F169" s="38">
        <v>664175</v>
      </c>
      <c r="G169" s="38">
        <v>142498</v>
      </c>
      <c r="H169" s="38">
        <v>2001</v>
      </c>
      <c r="I169" s="38">
        <v>8</v>
      </c>
      <c r="J169" s="38">
        <v>8</v>
      </c>
      <c r="K169" s="38">
        <v>0.5</v>
      </c>
      <c r="L169" s="38" t="s">
        <v>249</v>
      </c>
      <c r="M169" s="38">
        <v>3.7</v>
      </c>
      <c r="N169" s="38">
        <v>1.2</v>
      </c>
      <c r="O169" s="40">
        <f t="shared" si="2"/>
        <v>0.04</v>
      </c>
      <c r="P169" s="38">
        <v>20</v>
      </c>
    </row>
    <row r="170" spans="1:16" ht="12.75">
      <c r="A170" s="38" t="s">
        <v>245</v>
      </c>
      <c r="B170" s="38" t="s">
        <v>278</v>
      </c>
      <c r="C170" s="38" t="s">
        <v>279</v>
      </c>
      <c r="D170" s="38">
        <v>664165</v>
      </c>
      <c r="E170" s="38">
        <v>142604</v>
      </c>
      <c r="F170" s="38">
        <v>664175</v>
      </c>
      <c r="G170" s="38">
        <v>142498</v>
      </c>
      <c r="H170" s="38">
        <v>2002</v>
      </c>
      <c r="I170" s="38">
        <v>8</v>
      </c>
      <c r="J170" s="38">
        <v>27</v>
      </c>
      <c r="K170" s="38">
        <v>0.5</v>
      </c>
      <c r="L170" s="38" t="s">
        <v>249</v>
      </c>
      <c r="M170" s="38">
        <v>4.9</v>
      </c>
      <c r="N170" s="38">
        <v>1.8</v>
      </c>
      <c r="O170" s="40">
        <f t="shared" si="2"/>
        <v>0.04</v>
      </c>
      <c r="P170" s="38">
        <v>20</v>
      </c>
    </row>
    <row r="171" spans="1:19" ht="12.75">
      <c r="A171" s="38" t="s">
        <v>245</v>
      </c>
      <c r="B171" s="38" t="s">
        <v>280</v>
      </c>
      <c r="C171" s="38" t="s">
        <v>281</v>
      </c>
      <c r="D171" s="38">
        <v>661848</v>
      </c>
      <c r="E171" s="38">
        <v>143374</v>
      </c>
      <c r="F171" s="38">
        <v>661923</v>
      </c>
      <c r="G171" s="38">
        <v>143300</v>
      </c>
      <c r="H171" s="38">
        <v>1986</v>
      </c>
      <c r="I171" s="38">
        <v>8</v>
      </c>
      <c r="J171" s="38">
        <v>16</v>
      </c>
      <c r="K171" s="38">
        <v>0.5</v>
      </c>
      <c r="L171" s="38" t="s">
        <v>248</v>
      </c>
      <c r="M171" s="38">
        <v>4.1</v>
      </c>
      <c r="N171" s="38">
        <v>2.6</v>
      </c>
      <c r="O171" s="40">
        <f t="shared" si="2"/>
        <v>0.06</v>
      </c>
      <c r="P171" s="38">
        <v>30</v>
      </c>
      <c r="S171" s="38" t="s">
        <v>282</v>
      </c>
    </row>
    <row r="172" spans="1:19" ht="12.75">
      <c r="A172" s="38" t="s">
        <v>245</v>
      </c>
      <c r="B172" s="38" t="s">
        <v>280</v>
      </c>
      <c r="C172" s="38" t="s">
        <v>281</v>
      </c>
      <c r="D172" s="38">
        <v>661848</v>
      </c>
      <c r="E172" s="38">
        <v>143374</v>
      </c>
      <c r="F172" s="38">
        <v>661923</v>
      </c>
      <c r="G172" s="38">
        <v>143300</v>
      </c>
      <c r="H172" s="38">
        <v>1987</v>
      </c>
      <c r="I172" s="38">
        <v>8</v>
      </c>
      <c r="J172" s="38">
        <v>30</v>
      </c>
      <c r="K172" s="38">
        <v>0.5</v>
      </c>
      <c r="L172" s="38" t="s">
        <v>248</v>
      </c>
      <c r="M172" s="38">
        <v>5.6</v>
      </c>
      <c r="N172" s="38">
        <v>1.8</v>
      </c>
      <c r="O172" s="40">
        <f t="shared" si="2"/>
        <v>0.07</v>
      </c>
      <c r="P172" s="38">
        <v>35</v>
      </c>
      <c r="S172" s="38" t="s">
        <v>282</v>
      </c>
    </row>
    <row r="173" spans="1:19" ht="12.75">
      <c r="A173" s="38" t="s">
        <v>245</v>
      </c>
      <c r="B173" s="38" t="s">
        <v>280</v>
      </c>
      <c r="C173" s="38" t="s">
        <v>281</v>
      </c>
      <c r="D173" s="38">
        <v>661848</v>
      </c>
      <c r="E173" s="38">
        <v>143374</v>
      </c>
      <c r="F173" s="38">
        <v>661923</v>
      </c>
      <c r="G173" s="38">
        <v>143300</v>
      </c>
      <c r="H173" s="38">
        <v>1988</v>
      </c>
      <c r="I173" s="38">
        <v>8</v>
      </c>
      <c r="J173" s="38">
        <v>17</v>
      </c>
      <c r="K173" s="38">
        <v>0.5</v>
      </c>
      <c r="L173" s="38" t="s">
        <v>248</v>
      </c>
      <c r="M173" s="38">
        <v>5.8</v>
      </c>
      <c r="N173" s="38">
        <v>3.2</v>
      </c>
      <c r="O173" s="40">
        <f t="shared" si="2"/>
        <v>0.08</v>
      </c>
      <c r="P173" s="38">
        <v>40</v>
      </c>
      <c r="S173" s="38" t="s">
        <v>282</v>
      </c>
    </row>
    <row r="174" spans="1:19" ht="12.75">
      <c r="A174" s="38" t="s">
        <v>245</v>
      </c>
      <c r="B174" s="38" t="s">
        <v>280</v>
      </c>
      <c r="C174" s="38" t="s">
        <v>281</v>
      </c>
      <c r="D174" s="38">
        <v>661848</v>
      </c>
      <c r="E174" s="38">
        <v>143374</v>
      </c>
      <c r="F174" s="38">
        <v>661923</v>
      </c>
      <c r="G174" s="38">
        <v>143300</v>
      </c>
      <c r="H174" s="38">
        <v>1989</v>
      </c>
      <c r="I174" s="38">
        <v>8</v>
      </c>
      <c r="J174" s="38">
        <v>30</v>
      </c>
      <c r="K174" s="38">
        <v>0.5</v>
      </c>
      <c r="L174" s="38" t="s">
        <v>248</v>
      </c>
      <c r="M174" s="38">
        <v>6.8</v>
      </c>
      <c r="N174" s="38">
        <v>3.8</v>
      </c>
      <c r="O174" s="40">
        <f t="shared" si="2"/>
        <v>0.05</v>
      </c>
      <c r="P174" s="38">
        <v>25</v>
      </c>
      <c r="S174" s="38" t="s">
        <v>282</v>
      </c>
    </row>
    <row r="175" spans="1:19" ht="12.75">
      <c r="A175" s="38" t="s">
        <v>245</v>
      </c>
      <c r="B175" s="38" t="s">
        <v>280</v>
      </c>
      <c r="C175" s="38" t="s">
        <v>281</v>
      </c>
      <c r="D175" s="38">
        <v>661848</v>
      </c>
      <c r="E175" s="38">
        <v>143374</v>
      </c>
      <c r="F175" s="38">
        <v>661923</v>
      </c>
      <c r="G175" s="38">
        <v>143300</v>
      </c>
      <c r="H175" s="38">
        <v>1990</v>
      </c>
      <c r="I175" s="38">
        <v>8</v>
      </c>
      <c r="J175" s="38">
        <v>14</v>
      </c>
      <c r="K175" s="38">
        <v>0.5</v>
      </c>
      <c r="L175" s="38" t="s">
        <v>248</v>
      </c>
      <c r="M175" s="38">
        <v>6</v>
      </c>
      <c r="N175" s="38">
        <v>4.2</v>
      </c>
      <c r="O175" s="40">
        <f t="shared" si="2"/>
        <v>0.05</v>
      </c>
      <c r="P175" s="38">
        <v>25</v>
      </c>
      <c r="S175" s="38" t="s">
        <v>282</v>
      </c>
    </row>
    <row r="176" spans="1:19" ht="12.75">
      <c r="A176" s="38" t="s">
        <v>245</v>
      </c>
      <c r="B176" s="38" t="s">
        <v>280</v>
      </c>
      <c r="C176" s="38" t="s">
        <v>281</v>
      </c>
      <c r="D176" s="38">
        <v>661848</v>
      </c>
      <c r="E176" s="38">
        <v>143374</v>
      </c>
      <c r="F176" s="38">
        <v>661923</v>
      </c>
      <c r="G176" s="38">
        <v>143300</v>
      </c>
      <c r="H176" s="38">
        <v>1992</v>
      </c>
      <c r="I176" s="38">
        <v>9</v>
      </c>
      <c r="J176" s="38">
        <v>25</v>
      </c>
      <c r="K176" s="38">
        <v>2</v>
      </c>
      <c r="L176" s="38" t="s">
        <v>249</v>
      </c>
      <c r="M176" s="38">
        <v>5.1</v>
      </c>
      <c r="N176" s="38">
        <v>2.73</v>
      </c>
      <c r="O176" s="40">
        <f t="shared" si="2"/>
        <v>0.07</v>
      </c>
      <c r="P176" s="38">
        <v>35</v>
      </c>
      <c r="S176" s="38" t="s">
        <v>282</v>
      </c>
    </row>
    <row r="177" spans="1:19" ht="12.75">
      <c r="A177" s="38" t="s">
        <v>245</v>
      </c>
      <c r="B177" s="38" t="s">
        <v>280</v>
      </c>
      <c r="C177" s="38" t="s">
        <v>281</v>
      </c>
      <c r="D177" s="38">
        <v>661848</v>
      </c>
      <c r="E177" s="38">
        <v>143374</v>
      </c>
      <c r="F177" s="38">
        <v>661923</v>
      </c>
      <c r="G177" s="38">
        <v>143300</v>
      </c>
      <c r="H177" s="38">
        <v>1993</v>
      </c>
      <c r="I177" s="38">
        <v>10</v>
      </c>
      <c r="J177" s="38">
        <v>22</v>
      </c>
      <c r="K177" s="38">
        <v>2</v>
      </c>
      <c r="L177" s="38" t="s">
        <v>249</v>
      </c>
      <c r="M177" s="38">
        <v>4.6</v>
      </c>
      <c r="N177" s="38">
        <v>1.97</v>
      </c>
      <c r="O177" s="40">
        <f t="shared" si="2"/>
        <v>0.06</v>
      </c>
      <c r="P177" s="38">
        <v>30</v>
      </c>
      <c r="S177" s="38" t="s">
        <v>282</v>
      </c>
    </row>
    <row r="178" spans="1:19" ht="12.75">
      <c r="A178" s="38" t="s">
        <v>245</v>
      </c>
      <c r="B178" s="38" t="s">
        <v>280</v>
      </c>
      <c r="C178" s="38" t="s">
        <v>281</v>
      </c>
      <c r="D178" s="38">
        <v>661848</v>
      </c>
      <c r="E178" s="38">
        <v>143374</v>
      </c>
      <c r="F178" s="38">
        <v>661923</v>
      </c>
      <c r="G178" s="38">
        <v>143300</v>
      </c>
      <c r="H178" s="38">
        <v>1994</v>
      </c>
      <c r="I178" s="38">
        <v>8</v>
      </c>
      <c r="J178" s="38">
        <v>22</v>
      </c>
      <c r="K178" s="38">
        <v>2</v>
      </c>
      <c r="L178" s="38" t="s">
        <v>249</v>
      </c>
      <c r="M178" s="38">
        <v>5.1</v>
      </c>
      <c r="N178" s="38">
        <v>5</v>
      </c>
      <c r="O178" s="40">
        <f t="shared" si="2"/>
        <v>0.04</v>
      </c>
      <c r="P178" s="38">
        <v>20</v>
      </c>
      <c r="S178" s="38" t="s">
        <v>282</v>
      </c>
    </row>
    <row r="179" spans="1:19" ht="12.75">
      <c r="A179" s="38" t="s">
        <v>245</v>
      </c>
      <c r="B179" s="38" t="s">
        <v>280</v>
      </c>
      <c r="C179" s="38" t="s">
        <v>281</v>
      </c>
      <c r="D179" s="38">
        <v>661848</v>
      </c>
      <c r="E179" s="38">
        <v>143374</v>
      </c>
      <c r="F179" s="38">
        <v>661923</v>
      </c>
      <c r="G179" s="38">
        <v>143300</v>
      </c>
      <c r="H179" s="38">
        <v>1996</v>
      </c>
      <c r="I179" s="38">
        <v>8</v>
      </c>
      <c r="J179" s="38">
        <v>8</v>
      </c>
      <c r="K179" s="38">
        <v>2</v>
      </c>
      <c r="L179" s="38" t="s">
        <v>249</v>
      </c>
      <c r="M179" s="38">
        <v>4.1</v>
      </c>
      <c r="N179" s="38">
        <v>5</v>
      </c>
      <c r="O179" s="40">
        <f t="shared" si="2"/>
        <v>0.04</v>
      </c>
      <c r="P179" s="38">
        <v>20</v>
      </c>
      <c r="S179" s="38" t="s">
        <v>282</v>
      </c>
    </row>
    <row r="180" spans="1:19" ht="12.75">
      <c r="A180" s="38" t="s">
        <v>245</v>
      </c>
      <c r="B180" s="38" t="s">
        <v>280</v>
      </c>
      <c r="C180" s="38" t="s">
        <v>281</v>
      </c>
      <c r="D180" s="38">
        <v>661848</v>
      </c>
      <c r="E180" s="38">
        <v>143374</v>
      </c>
      <c r="F180" s="38">
        <v>661923</v>
      </c>
      <c r="G180" s="38">
        <v>143300</v>
      </c>
      <c r="H180" s="38">
        <v>1997</v>
      </c>
      <c r="I180" s="38">
        <v>8</v>
      </c>
      <c r="J180" s="38">
        <v>21</v>
      </c>
      <c r="K180" s="38">
        <v>0.5</v>
      </c>
      <c r="L180" s="38" t="s">
        <v>249</v>
      </c>
      <c r="M180" s="38">
        <v>3.8</v>
      </c>
      <c r="N180" s="38">
        <v>1.8</v>
      </c>
      <c r="O180" s="40">
        <f t="shared" si="2"/>
        <v>0.06</v>
      </c>
      <c r="P180" s="38">
        <v>30</v>
      </c>
      <c r="S180" s="38" t="s">
        <v>282</v>
      </c>
    </row>
    <row r="181" spans="1:19" ht="12.75">
      <c r="A181" s="38" t="s">
        <v>245</v>
      </c>
      <c r="B181" s="38" t="s">
        <v>280</v>
      </c>
      <c r="C181" s="38" t="s">
        <v>281</v>
      </c>
      <c r="D181" s="38">
        <v>661848</v>
      </c>
      <c r="E181" s="38">
        <v>143374</v>
      </c>
      <c r="F181" s="38">
        <v>661923</v>
      </c>
      <c r="G181" s="38">
        <v>143300</v>
      </c>
      <c r="H181" s="38">
        <v>1998</v>
      </c>
      <c r="I181" s="38">
        <v>8</v>
      </c>
      <c r="J181" s="38">
        <v>19</v>
      </c>
      <c r="K181" s="38">
        <v>0.5</v>
      </c>
      <c r="L181" s="38" t="s">
        <v>249</v>
      </c>
      <c r="M181" s="38">
        <v>3.5</v>
      </c>
      <c r="N181" s="38">
        <v>4</v>
      </c>
      <c r="O181" s="40">
        <f t="shared" si="2"/>
        <v>0.12</v>
      </c>
      <c r="P181" s="38">
        <v>60</v>
      </c>
      <c r="S181" s="38" t="s">
        <v>282</v>
      </c>
    </row>
    <row r="182" spans="1:19" ht="12.75">
      <c r="A182" s="38" t="s">
        <v>245</v>
      </c>
      <c r="B182" s="38" t="s">
        <v>280</v>
      </c>
      <c r="C182" s="38" t="s">
        <v>281</v>
      </c>
      <c r="D182" s="38">
        <v>661848</v>
      </c>
      <c r="E182" s="38">
        <v>143374</v>
      </c>
      <c r="F182" s="38">
        <v>661923</v>
      </c>
      <c r="G182" s="38">
        <v>143300</v>
      </c>
      <c r="H182" s="38">
        <v>1999</v>
      </c>
      <c r="I182" s="38">
        <v>8</v>
      </c>
      <c r="J182" s="38">
        <v>11</v>
      </c>
      <c r="K182" s="38">
        <v>0.5</v>
      </c>
      <c r="L182" s="38" t="s">
        <v>249</v>
      </c>
      <c r="M182" s="38">
        <v>2.6</v>
      </c>
      <c r="N182" s="38">
        <v>3.7</v>
      </c>
      <c r="O182" s="40">
        <f t="shared" si="2"/>
        <v>0.08</v>
      </c>
      <c r="P182" s="38">
        <v>40</v>
      </c>
      <c r="S182" s="38" t="s">
        <v>282</v>
      </c>
    </row>
    <row r="183" spans="1:19" ht="12.75">
      <c r="A183" s="38" t="s">
        <v>245</v>
      </c>
      <c r="B183" s="38" t="s">
        <v>280</v>
      </c>
      <c r="C183" s="38" t="s">
        <v>281</v>
      </c>
      <c r="D183" s="38">
        <v>661848</v>
      </c>
      <c r="E183" s="38">
        <v>143374</v>
      </c>
      <c r="F183" s="38">
        <v>661923</v>
      </c>
      <c r="G183" s="38">
        <v>143300</v>
      </c>
      <c r="H183" s="38">
        <v>2000</v>
      </c>
      <c r="I183" s="38">
        <v>8</v>
      </c>
      <c r="J183" s="38">
        <v>8</v>
      </c>
      <c r="K183" s="38">
        <v>0.5</v>
      </c>
      <c r="L183" s="38" t="s">
        <v>249</v>
      </c>
      <c r="M183" s="38">
        <v>3.1</v>
      </c>
      <c r="N183" s="38">
        <v>2</v>
      </c>
      <c r="O183" s="40">
        <f t="shared" si="2"/>
        <v>0.06</v>
      </c>
      <c r="P183" s="38">
        <v>30</v>
      </c>
      <c r="S183" s="38" t="s">
        <v>282</v>
      </c>
    </row>
    <row r="184" spans="1:19" ht="12.75">
      <c r="A184" s="38" t="s">
        <v>245</v>
      </c>
      <c r="B184" s="38" t="s">
        <v>280</v>
      </c>
      <c r="C184" s="38" t="s">
        <v>281</v>
      </c>
      <c r="D184" s="38">
        <v>661848</v>
      </c>
      <c r="E184" s="38">
        <v>143374</v>
      </c>
      <c r="F184" s="38">
        <v>661923</v>
      </c>
      <c r="G184" s="38">
        <v>143300</v>
      </c>
      <c r="H184" s="38">
        <v>2001</v>
      </c>
      <c r="I184" s="38">
        <v>8</v>
      </c>
      <c r="J184" s="38">
        <v>28</v>
      </c>
      <c r="K184" s="38">
        <v>0.5</v>
      </c>
      <c r="L184" s="38" t="s">
        <v>249</v>
      </c>
      <c r="M184" s="38">
        <v>3.2</v>
      </c>
      <c r="N184" s="38">
        <v>1.4</v>
      </c>
      <c r="O184" s="40">
        <f t="shared" si="2"/>
        <v>0.08</v>
      </c>
      <c r="P184" s="38">
        <v>40</v>
      </c>
      <c r="S184" s="38" t="s">
        <v>282</v>
      </c>
    </row>
    <row r="185" spans="1:19" ht="12.75">
      <c r="A185" s="38" t="s">
        <v>245</v>
      </c>
      <c r="B185" s="38" t="s">
        <v>280</v>
      </c>
      <c r="C185" s="38" t="s">
        <v>281</v>
      </c>
      <c r="D185" s="38">
        <v>661848</v>
      </c>
      <c r="E185" s="38">
        <v>143374</v>
      </c>
      <c r="F185" s="38">
        <v>661923</v>
      </c>
      <c r="G185" s="38">
        <v>143300</v>
      </c>
      <c r="H185" s="38">
        <v>2002</v>
      </c>
      <c r="I185" s="38">
        <v>8</v>
      </c>
      <c r="J185" s="38">
        <v>1</v>
      </c>
      <c r="K185" s="38">
        <v>0.5</v>
      </c>
      <c r="L185" s="38" t="s">
        <v>249</v>
      </c>
      <c r="M185" s="38">
        <v>3</v>
      </c>
      <c r="N185" s="38">
        <v>3.9</v>
      </c>
      <c r="O185" s="40">
        <f t="shared" si="2"/>
        <v>0.12</v>
      </c>
      <c r="P185" s="38">
        <v>60</v>
      </c>
      <c r="S185" s="38" t="s">
        <v>282</v>
      </c>
    </row>
    <row r="186" spans="1:19" ht="12.75">
      <c r="A186" s="38" t="s">
        <v>245</v>
      </c>
      <c r="B186" s="38" t="s">
        <v>283</v>
      </c>
      <c r="C186" s="38" t="s">
        <v>284</v>
      </c>
      <c r="D186" s="38">
        <v>660134</v>
      </c>
      <c r="E186" s="38">
        <v>143579</v>
      </c>
      <c r="F186" s="38">
        <v>660152</v>
      </c>
      <c r="G186" s="38">
        <v>143776</v>
      </c>
      <c r="H186" s="38">
        <v>1986</v>
      </c>
      <c r="I186" s="38">
        <v>8</v>
      </c>
      <c r="J186" s="38">
        <v>7</v>
      </c>
      <c r="K186" s="38">
        <v>0.5</v>
      </c>
      <c r="L186" s="38" t="s">
        <v>248</v>
      </c>
      <c r="M186" s="38">
        <v>3.4</v>
      </c>
      <c r="N186" s="38">
        <v>2.3</v>
      </c>
      <c r="O186" s="40">
        <f t="shared" si="2"/>
        <v>0.07</v>
      </c>
      <c r="P186" s="38">
        <v>35</v>
      </c>
      <c r="S186" s="38" t="s">
        <v>285</v>
      </c>
    </row>
    <row r="187" spans="1:19" ht="12.75">
      <c r="A187" s="38" t="s">
        <v>245</v>
      </c>
      <c r="B187" s="38" t="s">
        <v>283</v>
      </c>
      <c r="C187" s="38" t="s">
        <v>284</v>
      </c>
      <c r="D187" s="38">
        <v>660134</v>
      </c>
      <c r="E187" s="38">
        <v>143579</v>
      </c>
      <c r="F187" s="38">
        <v>660152</v>
      </c>
      <c r="G187" s="38">
        <v>143776</v>
      </c>
      <c r="H187" s="38">
        <v>1987</v>
      </c>
      <c r="I187" s="38">
        <v>8</v>
      </c>
      <c r="J187" s="38">
        <v>11</v>
      </c>
      <c r="K187" s="38">
        <v>0.5</v>
      </c>
      <c r="L187" s="38" t="s">
        <v>248</v>
      </c>
      <c r="M187" s="38">
        <v>5.2</v>
      </c>
      <c r="N187" s="38">
        <v>2.85</v>
      </c>
      <c r="O187" s="40">
        <f t="shared" si="2"/>
        <v>0.08</v>
      </c>
      <c r="P187" s="38">
        <v>40</v>
      </c>
      <c r="S187" s="38" t="s">
        <v>285</v>
      </c>
    </row>
    <row r="188" spans="1:19" ht="12.75">
      <c r="A188" s="38" t="s">
        <v>245</v>
      </c>
      <c r="B188" s="38" t="s">
        <v>283</v>
      </c>
      <c r="C188" s="38" t="s">
        <v>284</v>
      </c>
      <c r="D188" s="38">
        <v>660134</v>
      </c>
      <c r="E188" s="38">
        <v>143579</v>
      </c>
      <c r="F188" s="38">
        <v>660152</v>
      </c>
      <c r="G188" s="38">
        <v>143776</v>
      </c>
      <c r="H188" s="38">
        <v>1988</v>
      </c>
      <c r="I188" s="38">
        <v>8</v>
      </c>
      <c r="J188" s="38">
        <v>16</v>
      </c>
      <c r="K188" s="38">
        <v>0.5</v>
      </c>
      <c r="L188" s="38" t="s">
        <v>248</v>
      </c>
      <c r="M188" s="38">
        <v>5.6</v>
      </c>
      <c r="N188" s="38">
        <v>1.9</v>
      </c>
      <c r="O188" s="40">
        <f t="shared" si="2"/>
        <v>0.08</v>
      </c>
      <c r="P188" s="38">
        <v>40</v>
      </c>
      <c r="S188" s="38" t="s">
        <v>285</v>
      </c>
    </row>
    <row r="189" spans="1:19" ht="12.75">
      <c r="A189" s="38" t="s">
        <v>245</v>
      </c>
      <c r="B189" s="38" t="s">
        <v>283</v>
      </c>
      <c r="C189" s="38" t="s">
        <v>284</v>
      </c>
      <c r="D189" s="38">
        <v>660134</v>
      </c>
      <c r="E189" s="38">
        <v>143579</v>
      </c>
      <c r="F189" s="38">
        <v>660152</v>
      </c>
      <c r="G189" s="38">
        <v>143776</v>
      </c>
      <c r="H189" s="38">
        <v>1989</v>
      </c>
      <c r="I189" s="38">
        <v>8</v>
      </c>
      <c r="J189" s="38">
        <v>30</v>
      </c>
      <c r="K189" s="38">
        <v>0.5</v>
      </c>
      <c r="L189" s="38" t="s">
        <v>248</v>
      </c>
      <c r="M189" s="38">
        <v>5.5</v>
      </c>
      <c r="N189" s="38">
        <v>3.4</v>
      </c>
      <c r="O189" s="40">
        <f t="shared" si="2"/>
        <v>0.07</v>
      </c>
      <c r="P189" s="38">
        <v>35</v>
      </c>
      <c r="S189" s="38" t="s">
        <v>285</v>
      </c>
    </row>
    <row r="190" spans="1:19" ht="12.75">
      <c r="A190" s="38" t="s">
        <v>245</v>
      </c>
      <c r="B190" s="38" t="s">
        <v>283</v>
      </c>
      <c r="C190" s="38" t="s">
        <v>284</v>
      </c>
      <c r="D190" s="38">
        <v>660134</v>
      </c>
      <c r="E190" s="38">
        <v>143579</v>
      </c>
      <c r="F190" s="38">
        <v>660152</v>
      </c>
      <c r="G190" s="38">
        <v>143776</v>
      </c>
      <c r="H190" s="38">
        <v>1990</v>
      </c>
      <c r="I190" s="38">
        <v>8</v>
      </c>
      <c r="J190" s="38">
        <v>7</v>
      </c>
      <c r="K190" s="38">
        <v>0.5</v>
      </c>
      <c r="L190" s="38" t="s">
        <v>248</v>
      </c>
      <c r="M190" s="38">
        <v>4</v>
      </c>
      <c r="N190" s="38">
        <v>2.4</v>
      </c>
      <c r="O190" s="40">
        <f t="shared" si="2"/>
        <v>0.06</v>
      </c>
      <c r="P190" s="38">
        <v>30</v>
      </c>
      <c r="S190" s="38" t="s">
        <v>285</v>
      </c>
    </row>
    <row r="191" spans="1:19" ht="12.75">
      <c r="A191" s="38" t="s">
        <v>245</v>
      </c>
      <c r="B191" s="38" t="s">
        <v>283</v>
      </c>
      <c r="C191" s="38" t="s">
        <v>284</v>
      </c>
      <c r="D191" s="38">
        <v>660134</v>
      </c>
      <c r="E191" s="38">
        <v>143579</v>
      </c>
      <c r="F191" s="38">
        <v>660152</v>
      </c>
      <c r="G191" s="38">
        <v>143776</v>
      </c>
      <c r="H191" s="38">
        <v>1992</v>
      </c>
      <c r="I191" s="38">
        <v>9</v>
      </c>
      <c r="J191" s="38">
        <v>15</v>
      </c>
      <c r="K191" s="38">
        <v>2</v>
      </c>
      <c r="L191" s="38" t="s">
        <v>249</v>
      </c>
      <c r="M191" s="38">
        <v>3.8</v>
      </c>
      <c r="N191" s="38">
        <v>2.82</v>
      </c>
      <c r="O191" s="40">
        <f t="shared" si="2"/>
        <v>0.08</v>
      </c>
      <c r="P191" s="38">
        <v>40</v>
      </c>
      <c r="S191" s="38" t="s">
        <v>285</v>
      </c>
    </row>
    <row r="192" spans="1:19" ht="12.75">
      <c r="A192" s="38" t="s">
        <v>245</v>
      </c>
      <c r="B192" s="38" t="s">
        <v>283</v>
      </c>
      <c r="C192" s="38" t="s">
        <v>284</v>
      </c>
      <c r="D192" s="38">
        <v>660134</v>
      </c>
      <c r="E192" s="38">
        <v>143579</v>
      </c>
      <c r="F192" s="38">
        <v>660152</v>
      </c>
      <c r="G192" s="38">
        <v>143776</v>
      </c>
      <c r="H192" s="38">
        <v>1993</v>
      </c>
      <c r="I192" s="38">
        <v>10</v>
      </c>
      <c r="J192" s="38">
        <v>22</v>
      </c>
      <c r="K192" s="38">
        <v>2</v>
      </c>
      <c r="L192" s="38" t="s">
        <v>249</v>
      </c>
      <c r="M192" s="38">
        <v>3.4</v>
      </c>
      <c r="N192" s="38">
        <v>1.81</v>
      </c>
      <c r="O192" s="40">
        <f t="shared" si="2"/>
        <v>0.08</v>
      </c>
      <c r="P192" s="38">
        <v>40</v>
      </c>
      <c r="S192" s="38" t="s">
        <v>285</v>
      </c>
    </row>
    <row r="193" spans="1:19" ht="12.75">
      <c r="A193" s="38" t="s">
        <v>245</v>
      </c>
      <c r="B193" s="38" t="s">
        <v>283</v>
      </c>
      <c r="C193" s="38" t="s">
        <v>284</v>
      </c>
      <c r="D193" s="38">
        <v>660134</v>
      </c>
      <c r="E193" s="38">
        <v>143579</v>
      </c>
      <c r="F193" s="38">
        <v>660152</v>
      </c>
      <c r="G193" s="38">
        <v>143776</v>
      </c>
      <c r="H193" s="38">
        <v>1994</v>
      </c>
      <c r="I193" s="38">
        <v>8</v>
      </c>
      <c r="J193" s="38">
        <v>15</v>
      </c>
      <c r="K193" s="38">
        <v>2</v>
      </c>
      <c r="L193" s="38" t="s">
        <v>249</v>
      </c>
      <c r="M193" s="38">
        <v>4.1</v>
      </c>
      <c r="N193" s="38">
        <v>5</v>
      </c>
      <c r="O193" s="40">
        <f t="shared" si="2"/>
        <v>0.058</v>
      </c>
      <c r="P193" s="38">
        <v>29</v>
      </c>
      <c r="S193" s="38" t="s">
        <v>285</v>
      </c>
    </row>
    <row r="194" spans="1:19" ht="12.75">
      <c r="A194" s="38" t="s">
        <v>245</v>
      </c>
      <c r="B194" s="38" t="s">
        <v>283</v>
      </c>
      <c r="C194" s="38" t="s">
        <v>284</v>
      </c>
      <c r="D194" s="38">
        <v>660134</v>
      </c>
      <c r="E194" s="38">
        <v>143579</v>
      </c>
      <c r="F194" s="38">
        <v>660152</v>
      </c>
      <c r="G194" s="38">
        <v>143776</v>
      </c>
      <c r="H194" s="38">
        <v>1996</v>
      </c>
      <c r="I194" s="38">
        <v>8</v>
      </c>
      <c r="J194" s="38">
        <v>8</v>
      </c>
      <c r="K194" s="38">
        <v>2</v>
      </c>
      <c r="L194" s="38" t="s">
        <v>249</v>
      </c>
      <c r="M194" s="38">
        <v>3.4</v>
      </c>
      <c r="N194" s="38">
        <v>5</v>
      </c>
      <c r="O194" s="40">
        <f aca="true" t="shared" si="3" ref="O194:O257">P194/500</f>
        <v>0.06</v>
      </c>
      <c r="P194" s="38">
        <v>30</v>
      </c>
      <c r="S194" s="38" t="s">
        <v>285</v>
      </c>
    </row>
    <row r="195" spans="1:19" ht="12.75">
      <c r="A195" s="38" t="s">
        <v>245</v>
      </c>
      <c r="B195" s="38" t="s">
        <v>283</v>
      </c>
      <c r="C195" s="38" t="s">
        <v>284</v>
      </c>
      <c r="D195" s="38">
        <v>660134</v>
      </c>
      <c r="E195" s="38">
        <v>143579</v>
      </c>
      <c r="F195" s="38">
        <v>660152</v>
      </c>
      <c r="G195" s="38">
        <v>143776</v>
      </c>
      <c r="H195" s="38">
        <v>1997</v>
      </c>
      <c r="I195" s="38">
        <v>8</v>
      </c>
      <c r="J195" s="38">
        <v>25</v>
      </c>
      <c r="K195" s="38">
        <v>0.5</v>
      </c>
      <c r="L195" s="38" t="s">
        <v>249</v>
      </c>
      <c r="M195" s="38">
        <v>3.4</v>
      </c>
      <c r="N195" s="38">
        <v>2.7</v>
      </c>
      <c r="O195" s="40">
        <f t="shared" si="3"/>
        <v>0.06</v>
      </c>
      <c r="P195" s="38">
        <v>30</v>
      </c>
      <c r="S195" s="38" t="s">
        <v>285</v>
      </c>
    </row>
    <row r="196" spans="1:19" ht="12.75">
      <c r="A196" s="38" t="s">
        <v>245</v>
      </c>
      <c r="B196" s="38" t="s">
        <v>283</v>
      </c>
      <c r="C196" s="38" t="s">
        <v>284</v>
      </c>
      <c r="D196" s="38">
        <v>660134</v>
      </c>
      <c r="E196" s="38">
        <v>143579</v>
      </c>
      <c r="F196" s="38">
        <v>660152</v>
      </c>
      <c r="G196" s="38">
        <v>143776</v>
      </c>
      <c r="H196" s="38">
        <v>1998</v>
      </c>
      <c r="I196" s="38">
        <v>8</v>
      </c>
      <c r="J196" s="38">
        <v>4</v>
      </c>
      <c r="K196" s="38">
        <v>0.5</v>
      </c>
      <c r="L196" s="38" t="s">
        <v>249</v>
      </c>
      <c r="M196" s="38">
        <v>3.2</v>
      </c>
      <c r="N196" s="38">
        <v>2</v>
      </c>
      <c r="O196" s="40">
        <f t="shared" si="3"/>
        <v>0.12</v>
      </c>
      <c r="P196" s="38">
        <v>60</v>
      </c>
      <c r="S196" s="38" t="s">
        <v>285</v>
      </c>
    </row>
    <row r="197" spans="1:19" ht="12.75">
      <c r="A197" s="38" t="s">
        <v>245</v>
      </c>
      <c r="B197" s="38" t="s">
        <v>283</v>
      </c>
      <c r="C197" s="38" t="s">
        <v>284</v>
      </c>
      <c r="D197" s="38">
        <v>660134</v>
      </c>
      <c r="E197" s="38">
        <v>143579</v>
      </c>
      <c r="F197" s="38">
        <v>660152</v>
      </c>
      <c r="G197" s="38">
        <v>143776</v>
      </c>
      <c r="H197" s="38">
        <v>1999</v>
      </c>
      <c r="I197" s="38">
        <v>8</v>
      </c>
      <c r="J197" s="38">
        <v>19</v>
      </c>
      <c r="K197" s="38">
        <v>0.5</v>
      </c>
      <c r="L197" s="38" t="s">
        <v>249</v>
      </c>
      <c r="M197" s="38">
        <v>2.9</v>
      </c>
      <c r="N197" s="38">
        <v>3.4</v>
      </c>
      <c r="O197" s="40">
        <f t="shared" si="3"/>
        <v>0.08</v>
      </c>
      <c r="P197" s="38">
        <v>40</v>
      </c>
      <c r="S197" s="38" t="s">
        <v>285</v>
      </c>
    </row>
    <row r="198" spans="1:19" ht="12.75">
      <c r="A198" s="38" t="s">
        <v>245</v>
      </c>
      <c r="B198" s="38" t="s">
        <v>283</v>
      </c>
      <c r="C198" s="38" t="s">
        <v>284</v>
      </c>
      <c r="D198" s="38">
        <v>660134</v>
      </c>
      <c r="E198" s="38">
        <v>143579</v>
      </c>
      <c r="F198" s="38">
        <v>660152</v>
      </c>
      <c r="G198" s="38">
        <v>143776</v>
      </c>
      <c r="H198" s="38">
        <v>2000</v>
      </c>
      <c r="I198" s="38">
        <v>8</v>
      </c>
      <c r="J198" s="38">
        <v>9</v>
      </c>
      <c r="K198" s="38">
        <v>0.5</v>
      </c>
      <c r="L198" s="38" t="s">
        <v>249</v>
      </c>
      <c r="M198" s="38">
        <v>2.8</v>
      </c>
      <c r="N198" s="38">
        <v>3.4</v>
      </c>
      <c r="O198" s="40">
        <f t="shared" si="3"/>
        <v>0.1</v>
      </c>
      <c r="P198" s="38">
        <v>50</v>
      </c>
      <c r="S198" s="38" t="s">
        <v>285</v>
      </c>
    </row>
    <row r="199" spans="1:19" ht="12.75">
      <c r="A199" s="38" t="s">
        <v>245</v>
      </c>
      <c r="B199" s="38" t="s">
        <v>283</v>
      </c>
      <c r="C199" s="38" t="s">
        <v>284</v>
      </c>
      <c r="D199" s="38">
        <v>660134</v>
      </c>
      <c r="E199" s="38">
        <v>143579</v>
      </c>
      <c r="F199" s="38">
        <v>660152</v>
      </c>
      <c r="G199" s="38">
        <v>143776</v>
      </c>
      <c r="H199" s="38">
        <v>2001</v>
      </c>
      <c r="I199" s="38">
        <v>8</v>
      </c>
      <c r="J199" s="38">
        <v>14</v>
      </c>
      <c r="K199" s="38">
        <v>0.5</v>
      </c>
      <c r="L199" s="38" t="s">
        <v>249</v>
      </c>
      <c r="N199" s="38">
        <v>1.6</v>
      </c>
      <c r="O199" s="40">
        <f t="shared" si="3"/>
        <v>0.1</v>
      </c>
      <c r="P199" s="38">
        <v>50</v>
      </c>
      <c r="S199" s="38" t="s">
        <v>285</v>
      </c>
    </row>
    <row r="200" spans="1:19" ht="12.75">
      <c r="A200" s="38" t="s">
        <v>245</v>
      </c>
      <c r="B200" s="38" t="s">
        <v>283</v>
      </c>
      <c r="C200" s="38" t="s">
        <v>284</v>
      </c>
      <c r="D200" s="38">
        <v>660134</v>
      </c>
      <c r="E200" s="38">
        <v>143579</v>
      </c>
      <c r="F200" s="38">
        <v>660152</v>
      </c>
      <c r="G200" s="38">
        <v>143776</v>
      </c>
      <c r="H200" s="38">
        <v>2002</v>
      </c>
      <c r="I200" s="38">
        <v>8</v>
      </c>
      <c r="J200" s="38">
        <v>6</v>
      </c>
      <c r="K200" s="38">
        <v>0.5</v>
      </c>
      <c r="L200" s="38" t="s">
        <v>249</v>
      </c>
      <c r="M200" s="38">
        <v>3.1</v>
      </c>
      <c r="N200" s="38">
        <v>3.9</v>
      </c>
      <c r="O200" s="40">
        <f t="shared" si="3"/>
        <v>0.12</v>
      </c>
      <c r="P200" s="38">
        <v>60</v>
      </c>
      <c r="S200" s="38" t="s">
        <v>285</v>
      </c>
    </row>
    <row r="201" spans="1:16" ht="12.75">
      <c r="A201" s="38" t="s">
        <v>245</v>
      </c>
      <c r="B201" s="38" t="s">
        <v>286</v>
      </c>
      <c r="C201" s="38" t="s">
        <v>287</v>
      </c>
      <c r="D201" s="38">
        <v>660583</v>
      </c>
      <c r="E201" s="38">
        <v>148700</v>
      </c>
      <c r="F201" s="38">
        <v>660557</v>
      </c>
      <c r="G201" s="38">
        <v>148736</v>
      </c>
      <c r="H201" s="38">
        <v>1983</v>
      </c>
      <c r="I201" s="38">
        <v>8</v>
      </c>
      <c r="J201" s="38">
        <v>21</v>
      </c>
      <c r="K201" s="38">
        <v>0.5</v>
      </c>
      <c r="L201" s="38" t="s">
        <v>248</v>
      </c>
      <c r="N201" s="38">
        <v>0.77</v>
      </c>
      <c r="O201" s="40">
        <f t="shared" si="3"/>
        <v>0.08</v>
      </c>
      <c r="P201" s="38">
        <v>40</v>
      </c>
    </row>
    <row r="202" spans="1:16" ht="12.75">
      <c r="A202" s="38" t="s">
        <v>245</v>
      </c>
      <c r="B202" s="38" t="s">
        <v>286</v>
      </c>
      <c r="C202" s="38" t="s">
        <v>287</v>
      </c>
      <c r="D202" s="38">
        <v>660583</v>
      </c>
      <c r="E202" s="38">
        <v>148700</v>
      </c>
      <c r="F202" s="38">
        <v>660557</v>
      </c>
      <c r="G202" s="38">
        <v>148736</v>
      </c>
      <c r="H202" s="38">
        <v>1984</v>
      </c>
      <c r="I202" s="38">
        <v>8</v>
      </c>
      <c r="J202" s="38">
        <v>19</v>
      </c>
      <c r="K202" s="38">
        <v>0.5</v>
      </c>
      <c r="L202" s="38" t="s">
        <v>248</v>
      </c>
      <c r="N202" s="38">
        <v>1.4</v>
      </c>
      <c r="O202" s="40">
        <f t="shared" si="3"/>
        <v>0.08</v>
      </c>
      <c r="P202" s="38">
        <v>40</v>
      </c>
    </row>
    <row r="203" spans="1:16" ht="12.75">
      <c r="A203" s="38" t="s">
        <v>245</v>
      </c>
      <c r="B203" s="38" t="s">
        <v>286</v>
      </c>
      <c r="C203" s="38" t="s">
        <v>287</v>
      </c>
      <c r="D203" s="38">
        <v>660583</v>
      </c>
      <c r="E203" s="38">
        <v>148700</v>
      </c>
      <c r="F203" s="38">
        <v>660557</v>
      </c>
      <c r="G203" s="38">
        <v>148736</v>
      </c>
      <c r="H203" s="38">
        <v>1985</v>
      </c>
      <c r="I203" s="38">
        <v>8</v>
      </c>
      <c r="J203" s="38">
        <v>6</v>
      </c>
      <c r="K203" s="38">
        <v>0.5</v>
      </c>
      <c r="L203" s="38" t="s">
        <v>248</v>
      </c>
      <c r="N203" s="38">
        <v>12.3</v>
      </c>
      <c r="O203" s="40">
        <f t="shared" si="3"/>
        <v>0.1</v>
      </c>
      <c r="P203" s="38">
        <v>50</v>
      </c>
    </row>
    <row r="204" spans="1:16" ht="12.75">
      <c r="A204" s="38" t="s">
        <v>245</v>
      </c>
      <c r="B204" s="38" t="s">
        <v>286</v>
      </c>
      <c r="C204" s="38" t="s">
        <v>287</v>
      </c>
      <c r="D204" s="38">
        <v>660583</v>
      </c>
      <c r="E204" s="38">
        <v>148700</v>
      </c>
      <c r="F204" s="38">
        <v>660557</v>
      </c>
      <c r="G204" s="38">
        <v>148736</v>
      </c>
      <c r="H204" s="38">
        <v>1986</v>
      </c>
      <c r="I204" s="38">
        <v>8</v>
      </c>
      <c r="J204" s="38">
        <v>12</v>
      </c>
      <c r="K204" s="38">
        <v>0.5</v>
      </c>
      <c r="L204" s="38" t="s">
        <v>248</v>
      </c>
      <c r="M204" s="38">
        <v>1.6</v>
      </c>
      <c r="N204" s="38">
        <v>20</v>
      </c>
      <c r="O204" s="40">
        <f t="shared" si="3"/>
        <v>0.14</v>
      </c>
      <c r="P204" s="38">
        <v>70</v>
      </c>
    </row>
    <row r="205" spans="1:16" ht="12.75">
      <c r="A205" s="38" t="s">
        <v>245</v>
      </c>
      <c r="B205" s="38" t="s">
        <v>286</v>
      </c>
      <c r="C205" s="38" t="s">
        <v>287</v>
      </c>
      <c r="D205" s="38">
        <v>660583</v>
      </c>
      <c r="E205" s="38">
        <v>148700</v>
      </c>
      <c r="F205" s="38">
        <v>660557</v>
      </c>
      <c r="G205" s="38">
        <v>148736</v>
      </c>
      <c r="H205" s="38">
        <v>1987</v>
      </c>
      <c r="I205" s="38">
        <v>8</v>
      </c>
      <c r="J205" s="38">
        <v>10</v>
      </c>
      <c r="K205" s="38">
        <v>0.5</v>
      </c>
      <c r="L205" s="38" t="s">
        <v>248</v>
      </c>
      <c r="M205" s="38">
        <v>2.5</v>
      </c>
      <c r="N205" s="38">
        <v>47.8</v>
      </c>
      <c r="O205" s="40">
        <f t="shared" si="3"/>
        <v>0.12</v>
      </c>
      <c r="P205" s="38">
        <v>60</v>
      </c>
    </row>
    <row r="206" spans="1:16" ht="12.75">
      <c r="A206" s="38" t="s">
        <v>245</v>
      </c>
      <c r="B206" s="38" t="s">
        <v>286</v>
      </c>
      <c r="C206" s="38" t="s">
        <v>287</v>
      </c>
      <c r="D206" s="38">
        <v>660583</v>
      </c>
      <c r="E206" s="38">
        <v>148700</v>
      </c>
      <c r="F206" s="38">
        <v>660557</v>
      </c>
      <c r="G206" s="38">
        <v>148736</v>
      </c>
      <c r="H206" s="38">
        <v>1988</v>
      </c>
      <c r="I206" s="38">
        <v>8</v>
      </c>
      <c r="J206" s="38">
        <v>22</v>
      </c>
      <c r="K206" s="38">
        <v>0.5</v>
      </c>
      <c r="L206" s="38" t="s">
        <v>248</v>
      </c>
      <c r="M206" s="38">
        <v>2.4</v>
      </c>
      <c r="N206" s="38">
        <v>35.5</v>
      </c>
      <c r="O206" s="40">
        <f t="shared" si="3"/>
        <v>0.16</v>
      </c>
      <c r="P206" s="38">
        <v>80</v>
      </c>
    </row>
    <row r="207" spans="1:16" ht="12.75">
      <c r="A207" s="38" t="s">
        <v>245</v>
      </c>
      <c r="B207" s="38" t="s">
        <v>286</v>
      </c>
      <c r="C207" s="38" t="s">
        <v>287</v>
      </c>
      <c r="D207" s="38">
        <v>660583</v>
      </c>
      <c r="E207" s="38">
        <v>148700</v>
      </c>
      <c r="F207" s="38">
        <v>660557</v>
      </c>
      <c r="G207" s="38">
        <v>148736</v>
      </c>
      <c r="H207" s="38">
        <v>1989</v>
      </c>
      <c r="I207" s="38">
        <v>8</v>
      </c>
      <c r="J207" s="38">
        <v>29</v>
      </c>
      <c r="K207" s="38">
        <v>0.5</v>
      </c>
      <c r="L207" s="38" t="s">
        <v>248</v>
      </c>
      <c r="M207" s="38">
        <v>2.3</v>
      </c>
      <c r="N207" s="38">
        <v>14.1</v>
      </c>
      <c r="O207" s="40">
        <f t="shared" si="3"/>
        <v>0.1</v>
      </c>
      <c r="P207" s="38">
        <v>50</v>
      </c>
    </row>
    <row r="208" spans="1:16" ht="12.75">
      <c r="A208" s="38" t="s">
        <v>245</v>
      </c>
      <c r="B208" s="38" t="s">
        <v>286</v>
      </c>
      <c r="C208" s="38" t="s">
        <v>287</v>
      </c>
      <c r="D208" s="38">
        <v>660583</v>
      </c>
      <c r="E208" s="38">
        <v>148700</v>
      </c>
      <c r="F208" s="38">
        <v>660557</v>
      </c>
      <c r="G208" s="38">
        <v>148736</v>
      </c>
      <c r="H208" s="38">
        <v>1990</v>
      </c>
      <c r="I208" s="38">
        <v>8</v>
      </c>
      <c r="J208" s="38">
        <v>8</v>
      </c>
      <c r="K208" s="38">
        <v>0.5</v>
      </c>
      <c r="L208" s="38" t="s">
        <v>248</v>
      </c>
      <c r="M208" s="38">
        <v>2.2</v>
      </c>
      <c r="N208" s="38">
        <v>18</v>
      </c>
      <c r="O208" s="40">
        <f t="shared" si="3"/>
        <v>0.08</v>
      </c>
      <c r="P208" s="38">
        <v>40</v>
      </c>
    </row>
    <row r="209" spans="1:16" ht="12.75">
      <c r="A209" s="38" t="s">
        <v>245</v>
      </c>
      <c r="B209" s="38" t="s">
        <v>286</v>
      </c>
      <c r="C209" s="38" t="s">
        <v>287</v>
      </c>
      <c r="D209" s="38">
        <v>660583</v>
      </c>
      <c r="E209" s="38">
        <v>148700</v>
      </c>
      <c r="F209" s="38">
        <v>660557</v>
      </c>
      <c r="G209" s="38">
        <v>148736</v>
      </c>
      <c r="H209" s="38">
        <v>1997</v>
      </c>
      <c r="I209" s="38">
        <v>8</v>
      </c>
      <c r="J209" s="38">
        <v>4</v>
      </c>
      <c r="K209" s="38">
        <v>0.5</v>
      </c>
      <c r="L209" s="38" t="s">
        <v>249</v>
      </c>
      <c r="M209" s="38">
        <v>1.8</v>
      </c>
      <c r="N209" s="38">
        <v>10</v>
      </c>
      <c r="O209" s="40">
        <f t="shared" si="3"/>
        <v>0.14</v>
      </c>
      <c r="P209" s="38">
        <v>70</v>
      </c>
    </row>
    <row r="210" spans="1:16" ht="12.75">
      <c r="A210" s="38" t="s">
        <v>245</v>
      </c>
      <c r="B210" s="38" t="s">
        <v>286</v>
      </c>
      <c r="C210" s="38" t="s">
        <v>287</v>
      </c>
      <c r="D210" s="38">
        <v>660583</v>
      </c>
      <c r="E210" s="38">
        <v>148700</v>
      </c>
      <c r="F210" s="38">
        <v>660557</v>
      </c>
      <c r="G210" s="38">
        <v>148736</v>
      </c>
      <c r="H210" s="38">
        <v>1998</v>
      </c>
      <c r="I210" s="38">
        <v>8</v>
      </c>
      <c r="J210" s="38">
        <v>3</v>
      </c>
      <c r="K210" s="38">
        <v>0.5</v>
      </c>
      <c r="L210" s="38" t="s">
        <v>249</v>
      </c>
      <c r="M210" s="38">
        <v>1.5</v>
      </c>
      <c r="N210" s="38">
        <v>11</v>
      </c>
      <c r="O210" s="40">
        <f t="shared" si="3"/>
        <v>0.16</v>
      </c>
      <c r="P210" s="38">
        <v>80</v>
      </c>
    </row>
    <row r="211" spans="1:16" ht="12.75">
      <c r="A211" s="38" t="s">
        <v>245</v>
      </c>
      <c r="B211" s="38" t="s">
        <v>286</v>
      </c>
      <c r="C211" s="38" t="s">
        <v>287</v>
      </c>
      <c r="D211" s="38">
        <v>660583</v>
      </c>
      <c r="E211" s="38">
        <v>148700</v>
      </c>
      <c r="F211" s="38">
        <v>660557</v>
      </c>
      <c r="G211" s="38">
        <v>148736</v>
      </c>
      <c r="H211" s="38">
        <v>1999</v>
      </c>
      <c r="I211" s="38">
        <v>9</v>
      </c>
      <c r="J211" s="38">
        <v>7</v>
      </c>
      <c r="K211" s="38">
        <v>0.5</v>
      </c>
      <c r="L211" s="38" t="s">
        <v>249</v>
      </c>
      <c r="M211" s="38">
        <v>1.7</v>
      </c>
      <c r="N211" s="38">
        <v>9.7</v>
      </c>
      <c r="O211" s="40">
        <f t="shared" si="3"/>
        <v>0.12</v>
      </c>
      <c r="P211" s="38">
        <v>60</v>
      </c>
    </row>
    <row r="212" spans="1:16" ht="12.75">
      <c r="A212" s="38" t="s">
        <v>245</v>
      </c>
      <c r="B212" s="38" t="s">
        <v>286</v>
      </c>
      <c r="C212" s="38" t="s">
        <v>287</v>
      </c>
      <c r="D212" s="38">
        <v>660583</v>
      </c>
      <c r="E212" s="38">
        <v>148700</v>
      </c>
      <c r="F212" s="38">
        <v>660557</v>
      </c>
      <c r="G212" s="38">
        <v>148736</v>
      </c>
      <c r="H212" s="38">
        <v>2000</v>
      </c>
      <c r="I212" s="38">
        <v>8</v>
      </c>
      <c r="J212" s="38">
        <v>22</v>
      </c>
      <c r="K212" s="38">
        <v>0.5</v>
      </c>
      <c r="L212" s="38" t="s">
        <v>249</v>
      </c>
      <c r="M212" s="38">
        <v>1.1</v>
      </c>
      <c r="N212" s="38">
        <v>18</v>
      </c>
      <c r="O212" s="40">
        <f t="shared" si="3"/>
        <v>0.2</v>
      </c>
      <c r="P212" s="38">
        <v>100</v>
      </c>
    </row>
    <row r="213" spans="1:16" ht="12.75">
      <c r="A213" s="38" t="s">
        <v>245</v>
      </c>
      <c r="B213" s="38" t="s">
        <v>286</v>
      </c>
      <c r="C213" s="38" t="s">
        <v>287</v>
      </c>
      <c r="D213" s="38">
        <v>660583</v>
      </c>
      <c r="E213" s="38">
        <v>148700</v>
      </c>
      <c r="F213" s="38">
        <v>660557</v>
      </c>
      <c r="G213" s="38">
        <v>148736</v>
      </c>
      <c r="H213" s="38">
        <v>2001</v>
      </c>
      <c r="I213" s="38">
        <v>8</v>
      </c>
      <c r="J213" s="38">
        <v>1</v>
      </c>
      <c r="K213" s="38">
        <v>0.5</v>
      </c>
      <c r="L213" s="38" t="s">
        <v>249</v>
      </c>
      <c r="M213" s="38">
        <v>0.8</v>
      </c>
      <c r="N213" s="38">
        <v>36</v>
      </c>
      <c r="O213" s="40">
        <f t="shared" si="3"/>
        <v>0.22</v>
      </c>
      <c r="P213" s="38">
        <v>110</v>
      </c>
    </row>
    <row r="214" spans="1:16" ht="12.75">
      <c r="A214" s="38" t="s">
        <v>245</v>
      </c>
      <c r="B214" s="38" t="s">
        <v>286</v>
      </c>
      <c r="C214" s="38" t="s">
        <v>287</v>
      </c>
      <c r="D214" s="38">
        <v>660583</v>
      </c>
      <c r="E214" s="38">
        <v>148700</v>
      </c>
      <c r="F214" s="38">
        <v>660557</v>
      </c>
      <c r="G214" s="38">
        <v>148736</v>
      </c>
      <c r="H214" s="38">
        <v>2002</v>
      </c>
      <c r="I214" s="38">
        <v>8</v>
      </c>
      <c r="J214" s="38">
        <v>19</v>
      </c>
      <c r="K214" s="38">
        <v>0.5</v>
      </c>
      <c r="L214" s="38" t="s">
        <v>249</v>
      </c>
      <c r="M214" s="38">
        <v>1.6</v>
      </c>
      <c r="N214" s="38">
        <v>8.2</v>
      </c>
      <c r="O214" s="40">
        <f t="shared" si="3"/>
        <v>0.14</v>
      </c>
      <c r="P214" s="38">
        <v>70</v>
      </c>
    </row>
    <row r="215" spans="1:16" ht="12.75">
      <c r="A215" s="38" t="s">
        <v>245</v>
      </c>
      <c r="B215" s="38" t="s">
        <v>288</v>
      </c>
      <c r="C215" s="38" t="s">
        <v>289</v>
      </c>
      <c r="D215" s="38">
        <v>662649</v>
      </c>
      <c r="E215" s="38">
        <v>142384</v>
      </c>
      <c r="F215" s="38">
        <v>662551</v>
      </c>
      <c r="G215" s="38">
        <v>142470</v>
      </c>
      <c r="H215" s="38">
        <v>1986</v>
      </c>
      <c r="I215" s="38">
        <v>8</v>
      </c>
      <c r="J215" s="38">
        <v>16</v>
      </c>
      <c r="K215" s="38">
        <v>0.5</v>
      </c>
      <c r="L215" s="38" t="s">
        <v>248</v>
      </c>
      <c r="M215" s="38">
        <v>4.1</v>
      </c>
      <c r="N215" s="38">
        <v>2.6</v>
      </c>
      <c r="O215" s="40">
        <f t="shared" si="3"/>
        <v>0.05</v>
      </c>
      <c r="P215" s="38">
        <v>25</v>
      </c>
    </row>
    <row r="216" spans="1:16" ht="12.75">
      <c r="A216" s="38" t="s">
        <v>245</v>
      </c>
      <c r="B216" s="38" t="s">
        <v>288</v>
      </c>
      <c r="C216" s="38" t="s">
        <v>289</v>
      </c>
      <c r="D216" s="38">
        <v>662649</v>
      </c>
      <c r="E216" s="38">
        <v>142384</v>
      </c>
      <c r="F216" s="38">
        <v>662551</v>
      </c>
      <c r="G216" s="38">
        <v>142470</v>
      </c>
      <c r="H216" s="38">
        <v>1987</v>
      </c>
      <c r="I216" s="38">
        <v>8</v>
      </c>
      <c r="J216" s="38">
        <v>30</v>
      </c>
      <c r="K216" s="38">
        <v>0.5</v>
      </c>
      <c r="L216" s="38" t="s">
        <v>248</v>
      </c>
      <c r="M216" s="38">
        <v>4.7</v>
      </c>
      <c r="N216" s="38">
        <v>2.4</v>
      </c>
      <c r="O216" s="40">
        <f t="shared" si="3"/>
        <v>0.06</v>
      </c>
      <c r="P216" s="38">
        <v>30</v>
      </c>
    </row>
    <row r="217" spans="1:16" ht="12.75">
      <c r="A217" s="38" t="s">
        <v>245</v>
      </c>
      <c r="B217" s="38" t="s">
        <v>288</v>
      </c>
      <c r="C217" s="38" t="s">
        <v>289</v>
      </c>
      <c r="D217" s="38">
        <v>662649</v>
      </c>
      <c r="E217" s="38">
        <v>142384</v>
      </c>
      <c r="F217" s="38">
        <v>662551</v>
      </c>
      <c r="G217" s="38">
        <v>142470</v>
      </c>
      <c r="H217" s="38">
        <v>1988</v>
      </c>
      <c r="I217" s="38">
        <v>8</v>
      </c>
      <c r="J217" s="38">
        <v>17</v>
      </c>
      <c r="K217" s="38">
        <v>0.5</v>
      </c>
      <c r="L217" s="38" t="s">
        <v>248</v>
      </c>
      <c r="M217" s="38">
        <v>5</v>
      </c>
      <c r="N217" s="38">
        <v>3.7</v>
      </c>
      <c r="O217" s="40">
        <f t="shared" si="3"/>
        <v>0.06</v>
      </c>
      <c r="P217" s="38">
        <v>30</v>
      </c>
    </row>
    <row r="218" spans="1:16" ht="12.75">
      <c r="A218" s="38" t="s">
        <v>245</v>
      </c>
      <c r="B218" s="38" t="s">
        <v>288</v>
      </c>
      <c r="C218" s="38" t="s">
        <v>289</v>
      </c>
      <c r="D218" s="38">
        <v>662649</v>
      </c>
      <c r="E218" s="38">
        <v>142384</v>
      </c>
      <c r="F218" s="38">
        <v>662551</v>
      </c>
      <c r="G218" s="38">
        <v>142470</v>
      </c>
      <c r="H218" s="38">
        <v>1997</v>
      </c>
      <c r="I218" s="38">
        <v>8</v>
      </c>
      <c r="J218" s="38">
        <v>21</v>
      </c>
      <c r="K218" s="38">
        <v>0.5</v>
      </c>
      <c r="L218" s="38" t="s">
        <v>249</v>
      </c>
      <c r="M218" s="38">
        <v>3.4</v>
      </c>
      <c r="N218" s="38">
        <v>2.4</v>
      </c>
      <c r="O218" s="40">
        <f t="shared" si="3"/>
        <v>0.04</v>
      </c>
      <c r="P218" s="38">
        <v>20</v>
      </c>
    </row>
    <row r="219" spans="1:16" ht="12.75">
      <c r="A219" s="38" t="s">
        <v>245</v>
      </c>
      <c r="B219" s="38" t="s">
        <v>288</v>
      </c>
      <c r="C219" s="38" t="s">
        <v>289</v>
      </c>
      <c r="D219" s="38">
        <v>662649</v>
      </c>
      <c r="E219" s="38">
        <v>142384</v>
      </c>
      <c r="F219" s="38">
        <v>662551</v>
      </c>
      <c r="G219" s="38">
        <v>142470</v>
      </c>
      <c r="H219" s="38">
        <v>1998</v>
      </c>
      <c r="I219" s="38">
        <v>8</v>
      </c>
      <c r="J219" s="38">
        <v>12</v>
      </c>
      <c r="K219" s="38">
        <v>0.5</v>
      </c>
      <c r="L219" s="38" t="s">
        <v>249</v>
      </c>
      <c r="M219" s="38">
        <v>3.2</v>
      </c>
      <c r="N219" s="38">
        <v>4</v>
      </c>
      <c r="O219" s="40">
        <f t="shared" si="3"/>
        <v>0.06</v>
      </c>
      <c r="P219" s="38">
        <v>30</v>
      </c>
    </row>
    <row r="220" spans="1:16" ht="12.75">
      <c r="A220" s="38" t="s">
        <v>245</v>
      </c>
      <c r="B220" s="38" t="s">
        <v>288</v>
      </c>
      <c r="C220" s="38" t="s">
        <v>289</v>
      </c>
      <c r="D220" s="38">
        <v>662649</v>
      </c>
      <c r="E220" s="38">
        <v>142384</v>
      </c>
      <c r="F220" s="38">
        <v>662551</v>
      </c>
      <c r="G220" s="38">
        <v>142470</v>
      </c>
      <c r="H220" s="38">
        <v>1999</v>
      </c>
      <c r="I220" s="38">
        <v>8</v>
      </c>
      <c r="J220" s="38">
        <v>25</v>
      </c>
      <c r="K220" s="38">
        <v>0.5</v>
      </c>
      <c r="L220" s="38" t="s">
        <v>249</v>
      </c>
      <c r="M220" s="38">
        <v>3.2</v>
      </c>
      <c r="N220" s="38">
        <v>3</v>
      </c>
      <c r="O220" s="40">
        <f t="shared" si="3"/>
        <v>0.06</v>
      </c>
      <c r="P220" s="38">
        <v>30</v>
      </c>
    </row>
    <row r="221" spans="1:16" ht="12.75">
      <c r="A221" s="38" t="s">
        <v>245</v>
      </c>
      <c r="B221" s="38" t="s">
        <v>288</v>
      </c>
      <c r="C221" s="38" t="s">
        <v>289</v>
      </c>
      <c r="D221" s="38">
        <v>662649</v>
      </c>
      <c r="E221" s="38">
        <v>142384</v>
      </c>
      <c r="F221" s="38">
        <v>662551</v>
      </c>
      <c r="G221" s="38">
        <v>142470</v>
      </c>
      <c r="H221" s="38">
        <v>2000</v>
      </c>
      <c r="I221" s="38">
        <v>8</v>
      </c>
      <c r="J221" s="38">
        <v>9</v>
      </c>
      <c r="K221" s="38">
        <v>0.5</v>
      </c>
      <c r="L221" s="38" t="s">
        <v>249</v>
      </c>
      <c r="M221" s="38">
        <v>2.6</v>
      </c>
      <c r="N221" s="38">
        <v>4.2</v>
      </c>
      <c r="O221" s="40">
        <f t="shared" si="3"/>
        <v>0.06</v>
      </c>
      <c r="P221" s="38">
        <v>30</v>
      </c>
    </row>
    <row r="222" spans="1:16" ht="12.75">
      <c r="A222" s="38" t="s">
        <v>245</v>
      </c>
      <c r="B222" s="38" t="s">
        <v>288</v>
      </c>
      <c r="C222" s="38" t="s">
        <v>289</v>
      </c>
      <c r="D222" s="38">
        <v>662649</v>
      </c>
      <c r="E222" s="38">
        <v>142384</v>
      </c>
      <c r="F222" s="38">
        <v>662551</v>
      </c>
      <c r="G222" s="38">
        <v>142470</v>
      </c>
      <c r="H222" s="38">
        <v>2001</v>
      </c>
      <c r="I222" s="38">
        <v>8</v>
      </c>
      <c r="J222" s="38">
        <v>28</v>
      </c>
      <c r="K222" s="38">
        <v>0.5</v>
      </c>
      <c r="L222" s="38" t="s">
        <v>249</v>
      </c>
      <c r="M222" s="38">
        <v>2.8</v>
      </c>
      <c r="N222" s="38">
        <v>2.6</v>
      </c>
      <c r="O222" s="40">
        <f t="shared" si="3"/>
        <v>0.06</v>
      </c>
      <c r="P222" s="38">
        <v>30</v>
      </c>
    </row>
    <row r="223" spans="1:16" ht="12.75">
      <c r="A223" s="38" t="s">
        <v>245</v>
      </c>
      <c r="B223" s="38" t="s">
        <v>288</v>
      </c>
      <c r="C223" s="38" t="s">
        <v>289</v>
      </c>
      <c r="D223" s="38">
        <v>662649</v>
      </c>
      <c r="E223" s="38">
        <v>142384</v>
      </c>
      <c r="F223" s="38">
        <v>662551</v>
      </c>
      <c r="G223" s="38">
        <v>142470</v>
      </c>
      <c r="H223" s="38">
        <v>2002</v>
      </c>
      <c r="I223" s="38">
        <v>8</v>
      </c>
      <c r="J223" s="38">
        <v>21</v>
      </c>
      <c r="K223" s="38">
        <v>0.5</v>
      </c>
      <c r="L223" s="38" t="s">
        <v>249</v>
      </c>
      <c r="M223" s="38">
        <v>3.2</v>
      </c>
      <c r="N223" s="38">
        <v>4.9</v>
      </c>
      <c r="O223" s="40">
        <f t="shared" si="3"/>
        <v>0.08</v>
      </c>
      <c r="P223" s="38">
        <v>40</v>
      </c>
    </row>
    <row r="224" spans="1:19" ht="12.75">
      <c r="A224" s="38" t="s">
        <v>245</v>
      </c>
      <c r="B224" s="38" t="s">
        <v>290</v>
      </c>
      <c r="C224" s="38" t="s">
        <v>291</v>
      </c>
      <c r="D224" s="38">
        <v>665063</v>
      </c>
      <c r="E224" s="38">
        <v>143812</v>
      </c>
      <c r="F224" s="38">
        <v>665183</v>
      </c>
      <c r="G224" s="38">
        <v>143872</v>
      </c>
      <c r="H224" s="38">
        <v>1983</v>
      </c>
      <c r="I224" s="38">
        <v>8</v>
      </c>
      <c r="J224" s="38">
        <v>19</v>
      </c>
      <c r="K224" s="38">
        <v>0.5</v>
      </c>
      <c r="L224" s="38" t="s">
        <v>248</v>
      </c>
      <c r="N224" s="38">
        <v>0.57</v>
      </c>
      <c r="O224" s="40">
        <f t="shared" si="3"/>
        <v>0.06</v>
      </c>
      <c r="P224" s="38">
        <v>30</v>
      </c>
      <c r="S224" s="38" t="s">
        <v>292</v>
      </c>
    </row>
    <row r="225" spans="1:19" ht="12.75">
      <c r="A225" s="38" t="s">
        <v>245</v>
      </c>
      <c r="B225" s="38" t="s">
        <v>290</v>
      </c>
      <c r="C225" s="38" t="s">
        <v>291</v>
      </c>
      <c r="D225" s="38">
        <v>665063</v>
      </c>
      <c r="E225" s="38">
        <v>143812</v>
      </c>
      <c r="F225" s="38">
        <v>665183</v>
      </c>
      <c r="G225" s="38">
        <v>143872</v>
      </c>
      <c r="H225" s="38">
        <v>1984</v>
      </c>
      <c r="I225" s="38">
        <v>8</v>
      </c>
      <c r="J225" s="38">
        <v>27</v>
      </c>
      <c r="K225" s="38">
        <v>0.5</v>
      </c>
      <c r="L225" s="38" t="s">
        <v>248</v>
      </c>
      <c r="N225" s="38">
        <v>2.1</v>
      </c>
      <c r="O225" s="40">
        <f t="shared" si="3"/>
        <v>0.06</v>
      </c>
      <c r="P225" s="38">
        <v>30</v>
      </c>
      <c r="S225" s="38" t="s">
        <v>292</v>
      </c>
    </row>
    <row r="226" spans="1:19" ht="12.75">
      <c r="A226" s="38" t="s">
        <v>245</v>
      </c>
      <c r="B226" s="38" t="s">
        <v>290</v>
      </c>
      <c r="C226" s="38" t="s">
        <v>291</v>
      </c>
      <c r="D226" s="38">
        <v>665063</v>
      </c>
      <c r="E226" s="38">
        <v>143812</v>
      </c>
      <c r="F226" s="38">
        <v>665183</v>
      </c>
      <c r="G226" s="38">
        <v>143872</v>
      </c>
      <c r="H226" s="38">
        <v>1985</v>
      </c>
      <c r="I226" s="38">
        <v>8</v>
      </c>
      <c r="J226" s="38">
        <v>7</v>
      </c>
      <c r="K226" s="38">
        <v>0.5</v>
      </c>
      <c r="L226" s="38" t="s">
        <v>248</v>
      </c>
      <c r="N226" s="38">
        <v>1.4</v>
      </c>
      <c r="O226" s="40">
        <f t="shared" si="3"/>
        <v>0.06</v>
      </c>
      <c r="P226" s="38">
        <v>30</v>
      </c>
      <c r="S226" s="38" t="s">
        <v>292</v>
      </c>
    </row>
    <row r="227" spans="1:19" ht="12.75">
      <c r="A227" s="38" t="s">
        <v>245</v>
      </c>
      <c r="B227" s="38" t="s">
        <v>290</v>
      </c>
      <c r="C227" s="38" t="s">
        <v>291</v>
      </c>
      <c r="D227" s="38">
        <v>665063</v>
      </c>
      <c r="E227" s="38">
        <v>143812</v>
      </c>
      <c r="F227" s="38">
        <v>665183</v>
      </c>
      <c r="G227" s="38">
        <v>143872</v>
      </c>
      <c r="H227" s="38">
        <v>1986</v>
      </c>
      <c r="I227" s="38">
        <v>8</v>
      </c>
      <c r="J227" s="38">
        <v>14</v>
      </c>
      <c r="K227" s="38">
        <v>0.5</v>
      </c>
      <c r="L227" s="38" t="s">
        <v>248</v>
      </c>
      <c r="M227" s="38">
        <v>5.5</v>
      </c>
      <c r="N227" s="38">
        <v>2.3</v>
      </c>
      <c r="O227" s="40">
        <f t="shared" si="3"/>
        <v>0.08</v>
      </c>
      <c r="P227" s="38">
        <v>40</v>
      </c>
      <c r="S227" s="38" t="s">
        <v>292</v>
      </c>
    </row>
    <row r="228" spans="1:19" ht="12.75">
      <c r="A228" s="38" t="s">
        <v>245</v>
      </c>
      <c r="B228" s="38" t="s">
        <v>290</v>
      </c>
      <c r="C228" s="38" t="s">
        <v>291</v>
      </c>
      <c r="D228" s="38">
        <v>665063</v>
      </c>
      <c r="E228" s="38">
        <v>143812</v>
      </c>
      <c r="F228" s="38">
        <v>665183</v>
      </c>
      <c r="G228" s="38">
        <v>143872</v>
      </c>
      <c r="H228" s="38">
        <v>1987</v>
      </c>
      <c r="I228" s="38">
        <v>8</v>
      </c>
      <c r="J228" s="38">
        <v>29</v>
      </c>
      <c r="K228" s="38">
        <v>0.5</v>
      </c>
      <c r="L228" s="38" t="s">
        <v>248</v>
      </c>
      <c r="M228" s="38">
        <v>4.3</v>
      </c>
      <c r="N228" s="38">
        <v>2.4</v>
      </c>
      <c r="O228" s="40">
        <f t="shared" si="3"/>
        <v>0.08</v>
      </c>
      <c r="P228" s="38">
        <v>40</v>
      </c>
      <c r="S228" s="38" t="s">
        <v>292</v>
      </c>
    </row>
    <row r="229" spans="1:19" ht="12.75">
      <c r="A229" s="38" t="s">
        <v>245</v>
      </c>
      <c r="B229" s="38" t="s">
        <v>290</v>
      </c>
      <c r="C229" s="38" t="s">
        <v>291</v>
      </c>
      <c r="D229" s="38">
        <v>665063</v>
      </c>
      <c r="E229" s="38">
        <v>143812</v>
      </c>
      <c r="F229" s="38">
        <v>665183</v>
      </c>
      <c r="G229" s="38">
        <v>143872</v>
      </c>
      <c r="H229" s="38">
        <v>1988</v>
      </c>
      <c r="I229" s="38">
        <v>8</v>
      </c>
      <c r="J229" s="38">
        <v>15</v>
      </c>
      <c r="K229" s="38">
        <v>0.5</v>
      </c>
      <c r="L229" s="38" t="s">
        <v>248</v>
      </c>
      <c r="M229" s="38">
        <v>5.5</v>
      </c>
      <c r="N229" s="38">
        <v>3.6</v>
      </c>
      <c r="O229" s="40">
        <f t="shared" si="3"/>
        <v>0.08</v>
      </c>
      <c r="P229" s="38">
        <v>40</v>
      </c>
      <c r="S229" s="38" t="s">
        <v>292</v>
      </c>
    </row>
    <row r="230" spans="1:19" ht="12.75">
      <c r="A230" s="38" t="s">
        <v>245</v>
      </c>
      <c r="B230" s="38" t="s">
        <v>290</v>
      </c>
      <c r="C230" s="38" t="s">
        <v>291</v>
      </c>
      <c r="D230" s="38">
        <v>665063</v>
      </c>
      <c r="E230" s="38">
        <v>143812</v>
      </c>
      <c r="F230" s="38">
        <v>665183</v>
      </c>
      <c r="G230" s="38">
        <v>143872</v>
      </c>
      <c r="H230" s="38">
        <v>1989</v>
      </c>
      <c r="I230" s="38">
        <v>8</v>
      </c>
      <c r="J230" s="38">
        <v>28</v>
      </c>
      <c r="K230" s="38">
        <v>0.5</v>
      </c>
      <c r="L230" s="38" t="s">
        <v>248</v>
      </c>
      <c r="M230" s="38">
        <v>5.4</v>
      </c>
      <c r="N230" s="38">
        <v>2.2</v>
      </c>
      <c r="O230" s="40">
        <f t="shared" si="3"/>
        <v>0.06</v>
      </c>
      <c r="P230" s="38">
        <v>30</v>
      </c>
      <c r="S230" s="38" t="s">
        <v>292</v>
      </c>
    </row>
    <row r="231" spans="1:19" ht="12.75">
      <c r="A231" s="38" t="s">
        <v>245</v>
      </c>
      <c r="B231" s="38" t="s">
        <v>290</v>
      </c>
      <c r="C231" s="38" t="s">
        <v>291</v>
      </c>
      <c r="D231" s="38">
        <v>665063</v>
      </c>
      <c r="E231" s="38">
        <v>143812</v>
      </c>
      <c r="F231" s="38">
        <v>665183</v>
      </c>
      <c r="G231" s="38">
        <v>143872</v>
      </c>
      <c r="H231" s="38">
        <v>1990</v>
      </c>
      <c r="I231" s="38">
        <v>8</v>
      </c>
      <c r="J231" s="38">
        <v>3</v>
      </c>
      <c r="K231" s="38">
        <v>0.5</v>
      </c>
      <c r="L231" s="38" t="s">
        <v>248</v>
      </c>
      <c r="M231" s="38">
        <v>3.2</v>
      </c>
      <c r="N231" s="38">
        <v>1.55</v>
      </c>
      <c r="O231" s="40">
        <f t="shared" si="3"/>
        <v>0.07</v>
      </c>
      <c r="P231" s="38">
        <v>35</v>
      </c>
      <c r="S231" s="38" t="s">
        <v>292</v>
      </c>
    </row>
    <row r="232" spans="1:19" ht="12.75">
      <c r="A232" s="38" t="s">
        <v>245</v>
      </c>
      <c r="B232" s="38" t="s">
        <v>290</v>
      </c>
      <c r="C232" s="38" t="s">
        <v>291</v>
      </c>
      <c r="D232" s="38">
        <v>665063</v>
      </c>
      <c r="E232" s="38">
        <v>143812</v>
      </c>
      <c r="F232" s="38">
        <v>665183</v>
      </c>
      <c r="G232" s="38">
        <v>143872</v>
      </c>
      <c r="H232" s="38">
        <v>1997</v>
      </c>
      <c r="I232" s="38">
        <v>8</v>
      </c>
      <c r="J232" s="38">
        <v>18</v>
      </c>
      <c r="K232" s="38">
        <v>0.5</v>
      </c>
      <c r="L232" s="38" t="s">
        <v>249</v>
      </c>
      <c r="M232" s="38">
        <v>3.6</v>
      </c>
      <c r="N232" s="38">
        <v>2</v>
      </c>
      <c r="O232" s="40">
        <f t="shared" si="3"/>
        <v>0.08</v>
      </c>
      <c r="P232" s="38">
        <v>40</v>
      </c>
      <c r="S232" s="38" t="s">
        <v>292</v>
      </c>
    </row>
    <row r="233" spans="1:19" ht="12.75">
      <c r="A233" s="38" t="s">
        <v>245</v>
      </c>
      <c r="B233" s="38" t="s">
        <v>290</v>
      </c>
      <c r="C233" s="38" t="s">
        <v>291</v>
      </c>
      <c r="D233" s="38">
        <v>665063</v>
      </c>
      <c r="E233" s="38">
        <v>143812</v>
      </c>
      <c r="F233" s="38">
        <v>665183</v>
      </c>
      <c r="G233" s="38">
        <v>143872</v>
      </c>
      <c r="H233" s="38">
        <v>1998</v>
      </c>
      <c r="I233" s="38">
        <v>8</v>
      </c>
      <c r="J233" s="38">
        <v>17</v>
      </c>
      <c r="K233" s="38">
        <v>0.5</v>
      </c>
      <c r="L233" s="38" t="s">
        <v>249</v>
      </c>
      <c r="M233" s="38">
        <v>2.6</v>
      </c>
      <c r="N233" s="38">
        <v>4</v>
      </c>
      <c r="O233" s="40">
        <f t="shared" si="3"/>
        <v>0.14</v>
      </c>
      <c r="P233" s="38">
        <v>70</v>
      </c>
      <c r="S233" s="38" t="s">
        <v>292</v>
      </c>
    </row>
    <row r="234" spans="1:19" ht="12.75">
      <c r="A234" s="38" t="s">
        <v>245</v>
      </c>
      <c r="B234" s="38" t="s">
        <v>290</v>
      </c>
      <c r="C234" s="38" t="s">
        <v>291</v>
      </c>
      <c r="D234" s="38">
        <v>665063</v>
      </c>
      <c r="E234" s="38">
        <v>143812</v>
      </c>
      <c r="F234" s="38">
        <v>665183</v>
      </c>
      <c r="G234" s="38">
        <v>143872</v>
      </c>
      <c r="H234" s="38">
        <v>1999</v>
      </c>
      <c r="I234" s="38">
        <v>9</v>
      </c>
      <c r="J234" s="38">
        <v>7</v>
      </c>
      <c r="K234" s="38">
        <v>0.5</v>
      </c>
      <c r="L234" s="38" t="s">
        <v>249</v>
      </c>
      <c r="M234" s="38">
        <v>3.7</v>
      </c>
      <c r="N234" s="38">
        <v>1.7</v>
      </c>
      <c r="O234" s="40">
        <f t="shared" si="3"/>
        <v>0.08</v>
      </c>
      <c r="P234" s="38">
        <v>40</v>
      </c>
      <c r="S234" s="38" t="s">
        <v>292</v>
      </c>
    </row>
    <row r="235" spans="1:19" ht="12.75">
      <c r="A235" s="38" t="s">
        <v>245</v>
      </c>
      <c r="B235" s="38" t="s">
        <v>290</v>
      </c>
      <c r="C235" s="38" t="s">
        <v>291</v>
      </c>
      <c r="D235" s="38">
        <v>665063</v>
      </c>
      <c r="E235" s="38">
        <v>143812</v>
      </c>
      <c r="F235" s="38">
        <v>665183</v>
      </c>
      <c r="G235" s="38">
        <v>143872</v>
      </c>
      <c r="H235" s="38">
        <v>2000</v>
      </c>
      <c r="I235" s="38">
        <v>8</v>
      </c>
      <c r="J235" s="38">
        <v>3</v>
      </c>
      <c r="K235" s="38">
        <v>0.5</v>
      </c>
      <c r="L235" s="38" t="s">
        <v>249</v>
      </c>
      <c r="M235" s="38">
        <v>1.4</v>
      </c>
      <c r="N235" s="38">
        <v>3.5</v>
      </c>
      <c r="O235" s="40">
        <f t="shared" si="3"/>
        <v>0.1</v>
      </c>
      <c r="P235" s="38">
        <v>50</v>
      </c>
      <c r="S235" s="38" t="s">
        <v>292</v>
      </c>
    </row>
    <row r="236" spans="1:19" ht="12.75">
      <c r="A236" s="38" t="s">
        <v>245</v>
      </c>
      <c r="B236" s="38" t="s">
        <v>290</v>
      </c>
      <c r="C236" s="38" t="s">
        <v>291</v>
      </c>
      <c r="D236" s="38">
        <v>665063</v>
      </c>
      <c r="E236" s="38">
        <v>143812</v>
      </c>
      <c r="F236" s="38">
        <v>665183</v>
      </c>
      <c r="G236" s="38">
        <v>143872</v>
      </c>
      <c r="H236" s="38">
        <v>2001</v>
      </c>
      <c r="I236" s="38">
        <v>8</v>
      </c>
      <c r="J236" s="38">
        <v>8</v>
      </c>
      <c r="K236" s="38">
        <v>0.5</v>
      </c>
      <c r="L236" s="38" t="s">
        <v>249</v>
      </c>
      <c r="M236" s="38">
        <v>3.1</v>
      </c>
      <c r="N236" s="38">
        <v>0.5</v>
      </c>
      <c r="O236" s="40">
        <f t="shared" si="3"/>
        <v>0.06</v>
      </c>
      <c r="P236" s="38">
        <v>30</v>
      </c>
      <c r="S236" s="38" t="s">
        <v>292</v>
      </c>
    </row>
    <row r="237" spans="1:19" ht="12.75">
      <c r="A237" s="38" t="s">
        <v>245</v>
      </c>
      <c r="B237" s="38" t="s">
        <v>290</v>
      </c>
      <c r="C237" s="38" t="s">
        <v>291</v>
      </c>
      <c r="D237" s="38">
        <v>665063</v>
      </c>
      <c r="E237" s="38">
        <v>143812</v>
      </c>
      <c r="F237" s="38">
        <v>665183</v>
      </c>
      <c r="G237" s="38">
        <v>143872</v>
      </c>
      <c r="H237" s="38">
        <v>2002</v>
      </c>
      <c r="I237" s="38">
        <v>8</v>
      </c>
      <c r="J237" s="38">
        <v>27</v>
      </c>
      <c r="K237" s="38">
        <v>0.5</v>
      </c>
      <c r="L237" s="38" t="s">
        <v>249</v>
      </c>
      <c r="M237" s="38">
        <v>3.2</v>
      </c>
      <c r="N237" s="38">
        <v>2.7</v>
      </c>
      <c r="O237" s="40">
        <f t="shared" si="3"/>
        <v>0.1</v>
      </c>
      <c r="P237" s="38">
        <v>50</v>
      </c>
      <c r="S237" s="38" t="s">
        <v>292</v>
      </c>
    </row>
    <row r="238" spans="1:16" ht="12.75">
      <c r="A238" s="38" t="s">
        <v>245</v>
      </c>
      <c r="B238" s="38" t="s">
        <v>293</v>
      </c>
      <c r="C238" s="38" t="s">
        <v>294</v>
      </c>
      <c r="D238" s="38">
        <v>665416</v>
      </c>
      <c r="E238" s="38">
        <v>146217</v>
      </c>
      <c r="F238" s="38">
        <v>665490</v>
      </c>
      <c r="G238" s="38">
        <v>146159</v>
      </c>
      <c r="H238" s="38">
        <v>1984</v>
      </c>
      <c r="I238" s="38">
        <v>8</v>
      </c>
      <c r="J238" s="38">
        <v>16</v>
      </c>
      <c r="K238" s="38">
        <v>0.5</v>
      </c>
      <c r="L238" s="38" t="s">
        <v>248</v>
      </c>
      <c r="N238" s="38">
        <v>2.25</v>
      </c>
      <c r="O238" s="40">
        <f t="shared" si="3"/>
        <v>0.08</v>
      </c>
      <c r="P238" s="38">
        <v>40</v>
      </c>
    </row>
    <row r="239" spans="1:16" ht="12.75">
      <c r="A239" s="38" t="s">
        <v>245</v>
      </c>
      <c r="B239" s="38" t="s">
        <v>293</v>
      </c>
      <c r="C239" s="38" t="s">
        <v>294</v>
      </c>
      <c r="D239" s="38">
        <v>665416</v>
      </c>
      <c r="E239" s="38">
        <v>146217</v>
      </c>
      <c r="F239" s="38">
        <v>665490</v>
      </c>
      <c r="G239" s="38">
        <v>146159</v>
      </c>
      <c r="H239" s="38">
        <v>1985</v>
      </c>
      <c r="I239" s="38">
        <v>8</v>
      </c>
      <c r="J239" s="38">
        <v>25</v>
      </c>
      <c r="K239" s="38">
        <v>0.5</v>
      </c>
      <c r="L239" s="38" t="s">
        <v>248</v>
      </c>
      <c r="N239" s="38">
        <v>1.35</v>
      </c>
      <c r="O239" s="40">
        <f t="shared" si="3"/>
        <v>0.06</v>
      </c>
      <c r="P239" s="38">
        <v>30</v>
      </c>
    </row>
    <row r="240" spans="1:16" ht="12.75">
      <c r="A240" s="38" t="s">
        <v>245</v>
      </c>
      <c r="B240" s="38" t="s">
        <v>293</v>
      </c>
      <c r="C240" s="38" t="s">
        <v>294</v>
      </c>
      <c r="D240" s="38">
        <v>665416</v>
      </c>
      <c r="E240" s="38">
        <v>146217</v>
      </c>
      <c r="F240" s="38">
        <v>665490</v>
      </c>
      <c r="G240" s="38">
        <v>146159</v>
      </c>
      <c r="H240" s="38">
        <v>1986</v>
      </c>
      <c r="I240" s="38">
        <v>8</v>
      </c>
      <c r="J240" s="38">
        <v>8</v>
      </c>
      <c r="K240" s="38">
        <v>0.5</v>
      </c>
      <c r="L240" s="38" t="s">
        <v>248</v>
      </c>
      <c r="M240" s="38">
        <v>2.9</v>
      </c>
      <c r="N240" s="38">
        <v>3.5</v>
      </c>
      <c r="O240" s="40">
        <f t="shared" si="3"/>
        <v>0.08</v>
      </c>
      <c r="P240" s="38">
        <v>40</v>
      </c>
    </row>
    <row r="241" spans="1:16" ht="12.75">
      <c r="A241" s="38" t="s">
        <v>245</v>
      </c>
      <c r="B241" s="38" t="s">
        <v>293</v>
      </c>
      <c r="C241" s="38" t="s">
        <v>294</v>
      </c>
      <c r="D241" s="38">
        <v>665416</v>
      </c>
      <c r="E241" s="38">
        <v>146217</v>
      </c>
      <c r="F241" s="38">
        <v>665490</v>
      </c>
      <c r="G241" s="38">
        <v>146159</v>
      </c>
      <c r="H241" s="38">
        <v>1987</v>
      </c>
      <c r="I241" s="38">
        <v>8</v>
      </c>
      <c r="J241" s="38">
        <v>30</v>
      </c>
      <c r="K241" s="38">
        <v>0.5</v>
      </c>
      <c r="L241" s="38" t="s">
        <v>248</v>
      </c>
      <c r="M241" s="38">
        <v>4</v>
      </c>
      <c r="N241" s="38">
        <v>5.45</v>
      </c>
      <c r="O241" s="40">
        <f t="shared" si="3"/>
        <v>0.08</v>
      </c>
      <c r="P241" s="38">
        <v>40</v>
      </c>
    </row>
    <row r="242" spans="1:16" ht="12.75">
      <c r="A242" s="38" t="s">
        <v>245</v>
      </c>
      <c r="B242" s="38" t="s">
        <v>293</v>
      </c>
      <c r="C242" s="38" t="s">
        <v>294</v>
      </c>
      <c r="D242" s="38">
        <v>665416</v>
      </c>
      <c r="E242" s="38">
        <v>146217</v>
      </c>
      <c r="F242" s="38">
        <v>665490</v>
      </c>
      <c r="G242" s="38">
        <v>146159</v>
      </c>
      <c r="H242" s="38">
        <v>1988</v>
      </c>
      <c r="I242" s="38">
        <v>8</v>
      </c>
      <c r="J242" s="38">
        <v>22</v>
      </c>
      <c r="K242" s="38">
        <v>0.5</v>
      </c>
      <c r="L242" s="38" t="s">
        <v>248</v>
      </c>
      <c r="M242" s="38">
        <v>4.9</v>
      </c>
      <c r="N242" s="38">
        <v>3.9</v>
      </c>
      <c r="O242" s="40">
        <f t="shared" si="3"/>
        <v>0.08</v>
      </c>
      <c r="P242" s="38">
        <v>40</v>
      </c>
    </row>
    <row r="243" spans="1:16" ht="12.75">
      <c r="A243" s="38" t="s">
        <v>245</v>
      </c>
      <c r="B243" s="38" t="s">
        <v>293</v>
      </c>
      <c r="C243" s="38" t="s">
        <v>294</v>
      </c>
      <c r="D243" s="38">
        <v>665416</v>
      </c>
      <c r="E243" s="38">
        <v>146217</v>
      </c>
      <c r="F243" s="38">
        <v>665490</v>
      </c>
      <c r="G243" s="38">
        <v>146159</v>
      </c>
      <c r="H243" s="38">
        <v>1989</v>
      </c>
      <c r="I243" s="38">
        <v>8</v>
      </c>
      <c r="J243" s="38">
        <v>28</v>
      </c>
      <c r="K243" s="38">
        <v>0.5</v>
      </c>
      <c r="L243" s="38" t="s">
        <v>248</v>
      </c>
      <c r="M243" s="38">
        <v>5</v>
      </c>
      <c r="N243" s="38">
        <v>3.9</v>
      </c>
      <c r="O243" s="40">
        <f t="shared" si="3"/>
        <v>0.06</v>
      </c>
      <c r="P243" s="38">
        <v>30</v>
      </c>
    </row>
    <row r="244" spans="1:16" ht="12.75">
      <c r="A244" s="38" t="s">
        <v>245</v>
      </c>
      <c r="B244" s="38" t="s">
        <v>293</v>
      </c>
      <c r="C244" s="38" t="s">
        <v>294</v>
      </c>
      <c r="D244" s="38">
        <v>665416</v>
      </c>
      <c r="E244" s="38">
        <v>146217</v>
      </c>
      <c r="F244" s="38">
        <v>665490</v>
      </c>
      <c r="G244" s="38">
        <v>146159</v>
      </c>
      <c r="H244" s="38">
        <v>1990</v>
      </c>
      <c r="I244" s="38">
        <v>8</v>
      </c>
      <c r="J244" s="38">
        <v>1</v>
      </c>
      <c r="K244" s="38">
        <v>0.5</v>
      </c>
      <c r="L244" s="38" t="s">
        <v>248</v>
      </c>
      <c r="M244" s="38">
        <v>3.9</v>
      </c>
      <c r="N244" s="38">
        <v>3.9</v>
      </c>
      <c r="O244" s="40">
        <f t="shared" si="3"/>
        <v>0.06</v>
      </c>
      <c r="P244" s="38">
        <v>30</v>
      </c>
    </row>
    <row r="245" spans="1:16" ht="12.75">
      <c r="A245" s="38" t="s">
        <v>245</v>
      </c>
      <c r="B245" s="38" t="s">
        <v>293</v>
      </c>
      <c r="C245" s="38" t="s">
        <v>294</v>
      </c>
      <c r="D245" s="38">
        <v>665416</v>
      </c>
      <c r="E245" s="38">
        <v>146217</v>
      </c>
      <c r="F245" s="38">
        <v>665490</v>
      </c>
      <c r="G245" s="38">
        <v>146159</v>
      </c>
      <c r="H245" s="38">
        <v>1991</v>
      </c>
      <c r="I245" s="38">
        <v>8</v>
      </c>
      <c r="J245" s="38">
        <v>7</v>
      </c>
      <c r="K245" s="38">
        <v>0.5</v>
      </c>
      <c r="L245" s="38" t="s">
        <v>249</v>
      </c>
      <c r="M245" s="38">
        <v>2</v>
      </c>
      <c r="N245" s="38">
        <v>4.4</v>
      </c>
      <c r="O245" s="40">
        <f t="shared" si="3"/>
        <v>0.07</v>
      </c>
      <c r="P245" s="38">
        <v>35</v>
      </c>
    </row>
    <row r="246" spans="1:16" ht="12.75">
      <c r="A246" s="38" t="s">
        <v>245</v>
      </c>
      <c r="B246" s="38" t="s">
        <v>293</v>
      </c>
      <c r="C246" s="38" t="s">
        <v>294</v>
      </c>
      <c r="D246" s="38">
        <v>665416</v>
      </c>
      <c r="E246" s="38">
        <v>146217</v>
      </c>
      <c r="F246" s="38">
        <v>665490</v>
      </c>
      <c r="G246" s="38">
        <v>146159</v>
      </c>
      <c r="H246" s="38">
        <v>1992</v>
      </c>
      <c r="I246" s="38">
        <v>10</v>
      </c>
      <c r="J246" s="38">
        <v>2</v>
      </c>
      <c r="K246" s="38">
        <v>2</v>
      </c>
      <c r="L246" s="38" t="s">
        <v>249</v>
      </c>
      <c r="M246" s="38">
        <v>3.8</v>
      </c>
      <c r="N246" s="38">
        <v>2.6</v>
      </c>
      <c r="O246" s="40">
        <f t="shared" si="3"/>
        <v>0.07</v>
      </c>
      <c r="P246" s="38">
        <v>35</v>
      </c>
    </row>
    <row r="247" spans="1:16" ht="12.75">
      <c r="A247" s="38" t="s">
        <v>245</v>
      </c>
      <c r="B247" s="38" t="s">
        <v>293</v>
      </c>
      <c r="C247" s="38" t="s">
        <v>294</v>
      </c>
      <c r="D247" s="38">
        <v>665416</v>
      </c>
      <c r="E247" s="38">
        <v>146217</v>
      </c>
      <c r="F247" s="38">
        <v>665490</v>
      </c>
      <c r="G247" s="38">
        <v>146159</v>
      </c>
      <c r="H247" s="38">
        <v>1993</v>
      </c>
      <c r="I247" s="38">
        <v>10</v>
      </c>
      <c r="J247" s="38">
        <v>4</v>
      </c>
      <c r="K247" s="38">
        <v>2</v>
      </c>
      <c r="L247" s="38" t="s">
        <v>249</v>
      </c>
      <c r="M247" s="38">
        <v>3.5</v>
      </c>
      <c r="N247" s="38">
        <v>2.2</v>
      </c>
      <c r="O247" s="40">
        <f t="shared" si="3"/>
        <v>0.07</v>
      </c>
      <c r="P247" s="38">
        <v>35</v>
      </c>
    </row>
    <row r="248" spans="1:16" ht="12.75">
      <c r="A248" s="38" t="s">
        <v>245</v>
      </c>
      <c r="B248" s="38" t="s">
        <v>293</v>
      </c>
      <c r="C248" s="38" t="s">
        <v>294</v>
      </c>
      <c r="D248" s="38">
        <v>665416</v>
      </c>
      <c r="E248" s="38">
        <v>146217</v>
      </c>
      <c r="F248" s="38">
        <v>665490</v>
      </c>
      <c r="G248" s="38">
        <v>146159</v>
      </c>
      <c r="H248" s="38">
        <v>1994</v>
      </c>
      <c r="I248" s="38">
        <v>8</v>
      </c>
      <c r="J248" s="38">
        <v>22</v>
      </c>
      <c r="K248" s="38">
        <v>2</v>
      </c>
      <c r="L248" s="38" t="s">
        <v>249</v>
      </c>
      <c r="M248" s="38">
        <v>3.4</v>
      </c>
      <c r="N248" s="38">
        <v>5</v>
      </c>
      <c r="O248" s="40">
        <f t="shared" si="3"/>
        <v>0.068</v>
      </c>
      <c r="P248" s="38">
        <v>34</v>
      </c>
    </row>
    <row r="249" spans="1:16" ht="12.75">
      <c r="A249" s="38" t="s">
        <v>245</v>
      </c>
      <c r="B249" s="38" t="s">
        <v>293</v>
      </c>
      <c r="C249" s="38" t="s">
        <v>294</v>
      </c>
      <c r="D249" s="38">
        <v>665416</v>
      </c>
      <c r="E249" s="38">
        <v>146217</v>
      </c>
      <c r="F249" s="38">
        <v>665490</v>
      </c>
      <c r="G249" s="38">
        <v>146159</v>
      </c>
      <c r="H249" s="38">
        <v>1996</v>
      </c>
      <c r="I249" s="38">
        <v>9</v>
      </c>
      <c r="J249" s="38">
        <v>19</v>
      </c>
      <c r="K249" s="38">
        <v>2</v>
      </c>
      <c r="L249" s="38" t="s">
        <v>249</v>
      </c>
      <c r="M249" s="38">
        <v>4.1</v>
      </c>
      <c r="N249" s="38">
        <v>1.4</v>
      </c>
      <c r="O249" s="40">
        <f t="shared" si="3"/>
        <v>0.05</v>
      </c>
      <c r="P249" s="38">
        <v>25</v>
      </c>
    </row>
    <row r="250" spans="1:16" ht="12.75">
      <c r="A250" s="38" t="s">
        <v>245</v>
      </c>
      <c r="B250" s="38" t="s">
        <v>293</v>
      </c>
      <c r="C250" s="38" t="s">
        <v>294</v>
      </c>
      <c r="D250" s="38">
        <v>665416</v>
      </c>
      <c r="E250" s="38">
        <v>146217</v>
      </c>
      <c r="F250" s="38">
        <v>665490</v>
      </c>
      <c r="G250" s="38">
        <v>146159</v>
      </c>
      <c r="H250" s="38">
        <v>1997</v>
      </c>
      <c r="I250" s="38">
        <v>8</v>
      </c>
      <c r="J250" s="38">
        <v>19</v>
      </c>
      <c r="K250" s="38">
        <v>0.5</v>
      </c>
      <c r="L250" s="38" t="s">
        <v>249</v>
      </c>
      <c r="M250" s="38">
        <v>3.9</v>
      </c>
      <c r="N250" s="38">
        <v>2</v>
      </c>
      <c r="O250" s="40">
        <f t="shared" si="3"/>
        <v>0.06</v>
      </c>
      <c r="P250" s="38">
        <v>30</v>
      </c>
    </row>
    <row r="251" spans="1:16" ht="12.75">
      <c r="A251" s="38" t="s">
        <v>245</v>
      </c>
      <c r="B251" s="38" t="s">
        <v>293</v>
      </c>
      <c r="C251" s="38" t="s">
        <v>294</v>
      </c>
      <c r="D251" s="38">
        <v>665416</v>
      </c>
      <c r="E251" s="38">
        <v>146217</v>
      </c>
      <c r="F251" s="38">
        <v>665490</v>
      </c>
      <c r="G251" s="38">
        <v>146159</v>
      </c>
      <c r="H251" s="38">
        <v>1998</v>
      </c>
      <c r="I251" s="38">
        <v>9</v>
      </c>
      <c r="J251" s="38">
        <v>9</v>
      </c>
      <c r="K251" s="38">
        <v>0.5</v>
      </c>
      <c r="L251" s="38" t="s">
        <v>249</v>
      </c>
      <c r="M251" s="38">
        <v>3.2</v>
      </c>
      <c r="N251" s="38">
        <v>3</v>
      </c>
      <c r="O251" s="40">
        <f t="shared" si="3"/>
        <v>0.06</v>
      </c>
      <c r="P251" s="38">
        <v>30</v>
      </c>
    </row>
    <row r="252" spans="1:16" ht="12.75">
      <c r="A252" s="38" t="s">
        <v>245</v>
      </c>
      <c r="B252" s="38" t="s">
        <v>293</v>
      </c>
      <c r="C252" s="38" t="s">
        <v>294</v>
      </c>
      <c r="D252" s="38">
        <v>665416</v>
      </c>
      <c r="E252" s="38">
        <v>146217</v>
      </c>
      <c r="F252" s="38">
        <v>665490</v>
      </c>
      <c r="G252" s="38">
        <v>146159</v>
      </c>
      <c r="H252" s="38">
        <v>1999</v>
      </c>
      <c r="I252" s="38">
        <v>9</v>
      </c>
      <c r="J252" s="38">
        <v>9</v>
      </c>
      <c r="K252" s="38">
        <v>0.5</v>
      </c>
      <c r="L252" s="38" t="s">
        <v>249</v>
      </c>
      <c r="N252" s="38">
        <v>2</v>
      </c>
      <c r="O252" s="40">
        <f t="shared" si="3"/>
        <v>0.08</v>
      </c>
      <c r="P252" s="38">
        <v>40</v>
      </c>
    </row>
    <row r="253" spans="1:16" ht="12.75">
      <c r="A253" s="38" t="s">
        <v>245</v>
      </c>
      <c r="B253" s="38" t="s">
        <v>293</v>
      </c>
      <c r="C253" s="38" t="s">
        <v>294</v>
      </c>
      <c r="D253" s="38">
        <v>665416</v>
      </c>
      <c r="E253" s="38">
        <v>146217</v>
      </c>
      <c r="F253" s="38">
        <v>665490</v>
      </c>
      <c r="G253" s="38">
        <v>146159</v>
      </c>
      <c r="H253" s="38">
        <v>2000</v>
      </c>
      <c r="I253" s="38">
        <v>8</v>
      </c>
      <c r="J253" s="38">
        <v>15</v>
      </c>
      <c r="K253" s="38">
        <v>0.5</v>
      </c>
      <c r="L253" s="38" t="s">
        <v>249</v>
      </c>
      <c r="M253" s="38">
        <v>2.3</v>
      </c>
      <c r="N253" s="38">
        <v>4.9</v>
      </c>
      <c r="O253" s="40">
        <f t="shared" si="3"/>
        <v>0.12</v>
      </c>
      <c r="P253" s="38">
        <v>60</v>
      </c>
    </row>
    <row r="254" spans="1:16" ht="12.75">
      <c r="A254" s="38" t="s">
        <v>245</v>
      </c>
      <c r="B254" s="38" t="s">
        <v>293</v>
      </c>
      <c r="C254" s="38" t="s">
        <v>294</v>
      </c>
      <c r="D254" s="38">
        <v>665416</v>
      </c>
      <c r="E254" s="38">
        <v>146217</v>
      </c>
      <c r="F254" s="38">
        <v>665490</v>
      </c>
      <c r="G254" s="38">
        <v>146159</v>
      </c>
      <c r="H254" s="38">
        <v>2001</v>
      </c>
      <c r="I254" s="38">
        <v>8</v>
      </c>
      <c r="J254" s="38">
        <v>30</v>
      </c>
      <c r="K254" s="38">
        <v>0.5</v>
      </c>
      <c r="L254" s="38" t="s">
        <v>249</v>
      </c>
      <c r="M254" s="38">
        <v>2.4</v>
      </c>
      <c r="N254" s="38">
        <v>3.4</v>
      </c>
      <c r="O254" s="40">
        <f t="shared" si="3"/>
        <v>0.03</v>
      </c>
      <c r="P254" s="38">
        <v>15</v>
      </c>
    </row>
    <row r="255" spans="1:16" ht="12.75">
      <c r="A255" s="38" t="s">
        <v>245</v>
      </c>
      <c r="B255" s="38" t="s">
        <v>293</v>
      </c>
      <c r="C255" s="38" t="s">
        <v>294</v>
      </c>
      <c r="D255" s="38">
        <v>665416</v>
      </c>
      <c r="E255" s="38">
        <v>146217</v>
      </c>
      <c r="F255" s="38">
        <v>665490</v>
      </c>
      <c r="G255" s="38">
        <v>146159</v>
      </c>
      <c r="H255" s="38">
        <v>2002</v>
      </c>
      <c r="I255" s="38">
        <v>8</v>
      </c>
      <c r="J255" s="38">
        <v>7</v>
      </c>
      <c r="K255" s="38">
        <v>0.5</v>
      </c>
      <c r="L255" s="38" t="s">
        <v>249</v>
      </c>
      <c r="M255" s="38">
        <v>2.1</v>
      </c>
      <c r="N255" s="38">
        <v>4</v>
      </c>
      <c r="O255" s="40">
        <f t="shared" si="3"/>
        <v>0.1</v>
      </c>
      <c r="P255" s="38">
        <v>50</v>
      </c>
    </row>
    <row r="256" spans="1:19" ht="12.75">
      <c r="A256" s="38" t="s">
        <v>245</v>
      </c>
      <c r="B256" s="38" t="s">
        <v>295</v>
      </c>
      <c r="C256" s="38" t="s">
        <v>296</v>
      </c>
      <c r="D256" s="38">
        <v>665053</v>
      </c>
      <c r="E256" s="38">
        <v>144812</v>
      </c>
      <c r="F256" s="38">
        <v>664979</v>
      </c>
      <c r="G256" s="38">
        <v>144860</v>
      </c>
      <c r="H256" s="38">
        <v>1983</v>
      </c>
      <c r="I256" s="38">
        <v>8</v>
      </c>
      <c r="J256" s="38">
        <v>19</v>
      </c>
      <c r="K256" s="38">
        <v>0.5</v>
      </c>
      <c r="L256" s="38" t="s">
        <v>248</v>
      </c>
      <c r="N256" s="38">
        <v>0.41</v>
      </c>
      <c r="O256" s="40">
        <f t="shared" si="3"/>
        <v>0.1</v>
      </c>
      <c r="P256" s="38">
        <v>50</v>
      </c>
      <c r="S256" s="38" t="s">
        <v>297</v>
      </c>
    </row>
    <row r="257" spans="1:16" ht="12.75">
      <c r="A257" s="38" t="s">
        <v>245</v>
      </c>
      <c r="B257" s="38" t="s">
        <v>295</v>
      </c>
      <c r="C257" s="38" t="s">
        <v>296</v>
      </c>
      <c r="D257" s="38">
        <v>665053</v>
      </c>
      <c r="E257" s="38">
        <v>144812</v>
      </c>
      <c r="F257" s="38">
        <v>664979</v>
      </c>
      <c r="G257" s="38">
        <v>144860</v>
      </c>
      <c r="H257" s="38">
        <v>1984</v>
      </c>
      <c r="I257" s="38">
        <v>8</v>
      </c>
      <c r="J257" s="38">
        <v>27</v>
      </c>
      <c r="K257" s="38">
        <v>0.5</v>
      </c>
      <c r="L257" s="38" t="s">
        <v>248</v>
      </c>
      <c r="N257" s="38">
        <v>2.04</v>
      </c>
      <c r="O257" s="40">
        <f t="shared" si="3"/>
        <v>0.14</v>
      </c>
      <c r="P257" s="38">
        <v>70</v>
      </c>
    </row>
    <row r="258" spans="1:16" ht="12.75">
      <c r="A258" s="38" t="s">
        <v>245</v>
      </c>
      <c r="B258" s="38" t="s">
        <v>295</v>
      </c>
      <c r="C258" s="38" t="s">
        <v>296</v>
      </c>
      <c r="D258" s="38">
        <v>665053</v>
      </c>
      <c r="E258" s="38">
        <v>144812</v>
      </c>
      <c r="F258" s="38">
        <v>664979</v>
      </c>
      <c r="G258" s="38">
        <v>144860</v>
      </c>
      <c r="H258" s="38">
        <v>1985</v>
      </c>
      <c r="I258" s="38">
        <v>8</v>
      </c>
      <c r="J258" s="38">
        <v>7</v>
      </c>
      <c r="K258" s="38">
        <v>0.5</v>
      </c>
      <c r="L258" s="38" t="s">
        <v>248</v>
      </c>
      <c r="N258" s="38">
        <v>2.5</v>
      </c>
      <c r="O258" s="40">
        <f aca="true" t="shared" si="4" ref="O258:O321">P258/500</f>
        <v>0.12</v>
      </c>
      <c r="P258" s="38">
        <v>60</v>
      </c>
    </row>
    <row r="259" spans="1:16" ht="12.75">
      <c r="A259" s="38" t="s">
        <v>245</v>
      </c>
      <c r="B259" s="38" t="s">
        <v>295</v>
      </c>
      <c r="C259" s="38" t="s">
        <v>296</v>
      </c>
      <c r="D259" s="38">
        <v>665053</v>
      </c>
      <c r="E259" s="38">
        <v>144812</v>
      </c>
      <c r="F259" s="38">
        <v>664979</v>
      </c>
      <c r="G259" s="38">
        <v>144860</v>
      </c>
      <c r="H259" s="38">
        <v>1992</v>
      </c>
      <c r="I259" s="38">
        <v>9</v>
      </c>
      <c r="J259" s="38">
        <v>16</v>
      </c>
      <c r="K259" s="38">
        <v>2</v>
      </c>
      <c r="L259" s="38" t="s">
        <v>249</v>
      </c>
      <c r="M259" s="38">
        <v>2.8</v>
      </c>
      <c r="N259" s="38">
        <v>2.7</v>
      </c>
      <c r="O259" s="40">
        <f t="shared" si="4"/>
        <v>0.14</v>
      </c>
      <c r="P259" s="38">
        <v>70</v>
      </c>
    </row>
    <row r="260" spans="1:16" ht="12.75">
      <c r="A260" s="38" t="s">
        <v>245</v>
      </c>
      <c r="B260" s="38" t="s">
        <v>295</v>
      </c>
      <c r="C260" s="38" t="s">
        <v>296</v>
      </c>
      <c r="D260" s="38">
        <v>665053</v>
      </c>
      <c r="E260" s="38">
        <v>144812</v>
      </c>
      <c r="F260" s="38">
        <v>664979</v>
      </c>
      <c r="G260" s="38">
        <v>144860</v>
      </c>
      <c r="H260" s="38">
        <v>1993</v>
      </c>
      <c r="I260" s="38">
        <v>10</v>
      </c>
      <c r="J260" s="38">
        <v>28</v>
      </c>
      <c r="K260" s="38">
        <v>2</v>
      </c>
      <c r="L260" s="38" t="s">
        <v>249</v>
      </c>
      <c r="M260" s="38">
        <v>1.9</v>
      </c>
      <c r="N260" s="38">
        <v>0.74</v>
      </c>
      <c r="O260" s="40">
        <f t="shared" si="4"/>
        <v>0.18</v>
      </c>
      <c r="P260" s="38">
        <v>90</v>
      </c>
    </row>
    <row r="261" spans="1:16" ht="12.75">
      <c r="A261" s="38" t="s">
        <v>245</v>
      </c>
      <c r="B261" s="38" t="s">
        <v>295</v>
      </c>
      <c r="C261" s="38" t="s">
        <v>296</v>
      </c>
      <c r="D261" s="38">
        <v>665053</v>
      </c>
      <c r="E261" s="38">
        <v>144812</v>
      </c>
      <c r="F261" s="38">
        <v>664979</v>
      </c>
      <c r="G261" s="38">
        <v>144860</v>
      </c>
      <c r="H261" s="38">
        <v>1994</v>
      </c>
      <c r="I261" s="38">
        <v>8</v>
      </c>
      <c r="J261" s="38">
        <v>22</v>
      </c>
      <c r="K261" s="38">
        <v>2</v>
      </c>
      <c r="L261" s="38" t="s">
        <v>249</v>
      </c>
      <c r="M261" s="38">
        <v>3.1</v>
      </c>
      <c r="N261" s="38">
        <v>5</v>
      </c>
      <c r="O261" s="40">
        <f t="shared" si="4"/>
        <v>0.122</v>
      </c>
      <c r="P261" s="38">
        <v>61</v>
      </c>
    </row>
    <row r="262" spans="1:16" ht="12.75">
      <c r="A262" s="38" t="s">
        <v>245</v>
      </c>
      <c r="B262" s="38" t="s">
        <v>295</v>
      </c>
      <c r="C262" s="38" t="s">
        <v>296</v>
      </c>
      <c r="D262" s="38">
        <v>665053</v>
      </c>
      <c r="E262" s="38">
        <v>144812</v>
      </c>
      <c r="F262" s="38">
        <v>664979</v>
      </c>
      <c r="G262" s="38">
        <v>144860</v>
      </c>
      <c r="H262" s="38">
        <v>1995</v>
      </c>
      <c r="I262" s="38">
        <v>9</v>
      </c>
      <c r="J262" s="38">
        <v>5</v>
      </c>
      <c r="K262" s="38">
        <v>2</v>
      </c>
      <c r="L262" s="38" t="s">
        <v>249</v>
      </c>
      <c r="M262" s="38">
        <v>2.3</v>
      </c>
      <c r="N262" s="38">
        <v>2.18</v>
      </c>
      <c r="O262" s="40">
        <f t="shared" si="4"/>
        <v>0.12</v>
      </c>
      <c r="P262" s="38">
        <v>60</v>
      </c>
    </row>
    <row r="263" spans="1:16" ht="12.75">
      <c r="A263" s="38" t="s">
        <v>245</v>
      </c>
      <c r="B263" s="38" t="s">
        <v>295</v>
      </c>
      <c r="C263" s="38" t="s">
        <v>296</v>
      </c>
      <c r="D263" s="38">
        <v>665053</v>
      </c>
      <c r="E263" s="38">
        <v>144812</v>
      </c>
      <c r="F263" s="38">
        <v>664979</v>
      </c>
      <c r="G263" s="38">
        <v>144860</v>
      </c>
      <c r="H263" s="38">
        <v>1996</v>
      </c>
      <c r="I263" s="38">
        <v>9</v>
      </c>
      <c r="J263" s="38">
        <v>11</v>
      </c>
      <c r="K263" s="38">
        <v>2</v>
      </c>
      <c r="L263" s="38" t="s">
        <v>249</v>
      </c>
      <c r="M263" s="38">
        <v>3.3</v>
      </c>
      <c r="N263" s="38">
        <v>1</v>
      </c>
      <c r="O263" s="40">
        <f t="shared" si="4"/>
        <v>0.1</v>
      </c>
      <c r="P263" s="38">
        <v>50</v>
      </c>
    </row>
    <row r="264" spans="1:16" ht="12.75">
      <c r="A264" s="38" t="s">
        <v>245</v>
      </c>
      <c r="B264" s="38" t="s">
        <v>295</v>
      </c>
      <c r="C264" s="38" t="s">
        <v>296</v>
      </c>
      <c r="D264" s="38">
        <v>665053</v>
      </c>
      <c r="E264" s="38">
        <v>144812</v>
      </c>
      <c r="F264" s="38">
        <v>664979</v>
      </c>
      <c r="G264" s="38">
        <v>144860</v>
      </c>
      <c r="H264" s="38">
        <v>1997</v>
      </c>
      <c r="I264" s="38">
        <v>8</v>
      </c>
      <c r="J264" s="38">
        <v>18</v>
      </c>
      <c r="K264" s="38">
        <v>0.5</v>
      </c>
      <c r="L264" s="38" t="s">
        <v>249</v>
      </c>
      <c r="M264" s="38">
        <v>2.1</v>
      </c>
      <c r="N264" s="38">
        <v>3.6</v>
      </c>
      <c r="O264" s="40">
        <f t="shared" si="4"/>
        <v>0.14</v>
      </c>
      <c r="P264" s="38">
        <v>70</v>
      </c>
    </row>
    <row r="265" spans="1:16" ht="12.75">
      <c r="A265" s="38" t="s">
        <v>245</v>
      </c>
      <c r="B265" s="38" t="s">
        <v>295</v>
      </c>
      <c r="C265" s="38" t="s">
        <v>296</v>
      </c>
      <c r="D265" s="38">
        <v>665053</v>
      </c>
      <c r="E265" s="38">
        <v>144812</v>
      </c>
      <c r="F265" s="38">
        <v>664979</v>
      </c>
      <c r="G265" s="38">
        <v>144860</v>
      </c>
      <c r="H265" s="38">
        <v>1998</v>
      </c>
      <c r="I265" s="38">
        <v>8</v>
      </c>
      <c r="J265" s="38">
        <v>17</v>
      </c>
      <c r="K265" s="38">
        <v>0.5</v>
      </c>
      <c r="L265" s="38" t="s">
        <v>249</v>
      </c>
      <c r="M265" s="38">
        <v>1.7</v>
      </c>
      <c r="N265" s="38">
        <v>4</v>
      </c>
      <c r="O265" s="40">
        <f t="shared" si="4"/>
        <v>0.2</v>
      </c>
      <c r="P265" s="38">
        <v>100</v>
      </c>
    </row>
    <row r="266" spans="1:16" ht="12.75">
      <c r="A266" s="38" t="s">
        <v>245</v>
      </c>
      <c r="B266" s="38" t="s">
        <v>295</v>
      </c>
      <c r="C266" s="38" t="s">
        <v>296</v>
      </c>
      <c r="D266" s="38">
        <v>665053</v>
      </c>
      <c r="E266" s="38">
        <v>144812</v>
      </c>
      <c r="F266" s="38">
        <v>664979</v>
      </c>
      <c r="G266" s="38">
        <v>144860</v>
      </c>
      <c r="H266" s="38">
        <v>1999</v>
      </c>
      <c r="I266" s="38">
        <v>9</v>
      </c>
      <c r="J266" s="38">
        <v>7</v>
      </c>
      <c r="K266" s="38">
        <v>0.5</v>
      </c>
      <c r="L266" s="38" t="s">
        <v>249</v>
      </c>
      <c r="M266" s="38">
        <v>1.9</v>
      </c>
      <c r="N266" s="38">
        <v>2.2</v>
      </c>
      <c r="O266" s="40">
        <f t="shared" si="4"/>
        <v>0.08</v>
      </c>
      <c r="P266" s="38">
        <v>40</v>
      </c>
    </row>
    <row r="267" spans="1:16" ht="12.75">
      <c r="A267" s="38" t="s">
        <v>245</v>
      </c>
      <c r="B267" s="38" t="s">
        <v>295</v>
      </c>
      <c r="C267" s="38" t="s">
        <v>296</v>
      </c>
      <c r="D267" s="38">
        <v>665053</v>
      </c>
      <c r="E267" s="38">
        <v>144812</v>
      </c>
      <c r="F267" s="38">
        <v>664979</v>
      </c>
      <c r="G267" s="38">
        <v>144860</v>
      </c>
      <c r="H267" s="38">
        <v>2000</v>
      </c>
      <c r="I267" s="38">
        <v>8</v>
      </c>
      <c r="J267" s="38">
        <v>23</v>
      </c>
      <c r="K267" s="38">
        <v>0.5</v>
      </c>
      <c r="L267" s="38" t="s">
        <v>249</v>
      </c>
      <c r="M267" s="38">
        <v>1.2</v>
      </c>
      <c r="N267" s="38">
        <v>4.6</v>
      </c>
      <c r="O267" s="40">
        <f t="shared" si="4"/>
        <v>0.22</v>
      </c>
      <c r="P267" s="38">
        <v>110</v>
      </c>
    </row>
    <row r="268" spans="1:16" ht="12.75">
      <c r="A268" s="38" t="s">
        <v>245</v>
      </c>
      <c r="B268" s="38" t="s">
        <v>295</v>
      </c>
      <c r="C268" s="38" t="s">
        <v>296</v>
      </c>
      <c r="D268" s="38">
        <v>665053</v>
      </c>
      <c r="E268" s="38">
        <v>144812</v>
      </c>
      <c r="F268" s="38">
        <v>664979</v>
      </c>
      <c r="G268" s="38">
        <v>144860</v>
      </c>
      <c r="H268" s="38">
        <v>2001</v>
      </c>
      <c r="I268" s="38">
        <v>8</v>
      </c>
      <c r="J268" s="38">
        <v>8</v>
      </c>
      <c r="K268" s="38">
        <v>0.5</v>
      </c>
      <c r="L268" s="38" t="s">
        <v>249</v>
      </c>
      <c r="M268" s="38">
        <v>1.6</v>
      </c>
      <c r="N268" s="38">
        <v>1.2</v>
      </c>
      <c r="O268" s="40">
        <f t="shared" si="4"/>
        <v>0.16</v>
      </c>
      <c r="P268" s="38">
        <v>80</v>
      </c>
    </row>
    <row r="269" spans="1:16" ht="12.75">
      <c r="A269" s="38" t="s">
        <v>245</v>
      </c>
      <c r="B269" s="38" t="s">
        <v>295</v>
      </c>
      <c r="C269" s="38" t="s">
        <v>296</v>
      </c>
      <c r="D269" s="38">
        <v>665053</v>
      </c>
      <c r="E269" s="38">
        <v>144812</v>
      </c>
      <c r="F269" s="38">
        <v>664979</v>
      </c>
      <c r="G269" s="38">
        <v>144860</v>
      </c>
      <c r="H269" s="38">
        <v>2002</v>
      </c>
      <c r="I269" s="38">
        <v>8</v>
      </c>
      <c r="J269" s="38">
        <v>22</v>
      </c>
      <c r="K269" s="38">
        <v>0.5</v>
      </c>
      <c r="L269" s="38" t="s">
        <v>249</v>
      </c>
      <c r="M269" s="38">
        <v>1.5</v>
      </c>
      <c r="N269" s="38">
        <v>3.3</v>
      </c>
      <c r="O269" s="40">
        <f t="shared" si="4"/>
        <v>0.2</v>
      </c>
      <c r="P269" s="38">
        <v>100</v>
      </c>
    </row>
    <row r="270" spans="1:19" ht="12.75">
      <c r="A270" s="38" t="s">
        <v>245</v>
      </c>
      <c r="B270" s="38" t="s">
        <v>163</v>
      </c>
      <c r="C270" s="38" t="s">
        <v>298</v>
      </c>
      <c r="D270" s="38">
        <v>651200</v>
      </c>
      <c r="E270" s="38">
        <v>142800</v>
      </c>
      <c r="F270" s="38">
        <v>651099</v>
      </c>
      <c r="G270" s="38">
        <v>142774</v>
      </c>
      <c r="H270" s="38">
        <v>1983</v>
      </c>
      <c r="I270" s="38">
        <v>8</v>
      </c>
      <c r="J270" s="38">
        <v>18</v>
      </c>
      <c r="K270" s="38">
        <v>0.5</v>
      </c>
      <c r="L270" s="38" t="s">
        <v>248</v>
      </c>
      <c r="N270" s="38">
        <v>0.57</v>
      </c>
      <c r="O270" s="40">
        <f t="shared" si="4"/>
        <v>0.12</v>
      </c>
      <c r="P270" s="38">
        <v>60</v>
      </c>
      <c r="S270" s="38" t="s">
        <v>299</v>
      </c>
    </row>
    <row r="271" spans="1:19" ht="12.75">
      <c r="A271" s="38" t="s">
        <v>245</v>
      </c>
      <c r="B271" s="38" t="s">
        <v>163</v>
      </c>
      <c r="C271" s="38" t="s">
        <v>298</v>
      </c>
      <c r="D271" s="38">
        <v>651200</v>
      </c>
      <c r="E271" s="38">
        <v>142800</v>
      </c>
      <c r="F271" s="38">
        <v>651099</v>
      </c>
      <c r="G271" s="38">
        <v>142774</v>
      </c>
      <c r="H271" s="38">
        <v>1984</v>
      </c>
      <c r="I271" s="38">
        <v>8</v>
      </c>
      <c r="J271" s="38">
        <v>10</v>
      </c>
      <c r="K271" s="38">
        <v>0.5</v>
      </c>
      <c r="L271" s="38" t="s">
        <v>248</v>
      </c>
      <c r="N271" s="38">
        <v>1.03</v>
      </c>
      <c r="O271" s="40">
        <f t="shared" si="4"/>
        <v>0.08</v>
      </c>
      <c r="P271" s="38">
        <v>40</v>
      </c>
      <c r="S271" s="38" t="s">
        <v>299</v>
      </c>
    </row>
    <row r="272" spans="1:19" ht="12.75">
      <c r="A272" s="38" t="s">
        <v>245</v>
      </c>
      <c r="B272" s="38" t="s">
        <v>163</v>
      </c>
      <c r="C272" s="38" t="s">
        <v>298</v>
      </c>
      <c r="D272" s="38">
        <v>651200</v>
      </c>
      <c r="E272" s="38">
        <v>142800</v>
      </c>
      <c r="F272" s="38">
        <v>651099</v>
      </c>
      <c r="G272" s="38">
        <v>142774</v>
      </c>
      <c r="H272" s="38">
        <v>1985</v>
      </c>
      <c r="I272" s="38">
        <v>8</v>
      </c>
      <c r="J272" s="38">
        <v>8</v>
      </c>
      <c r="K272" s="38">
        <v>0.5</v>
      </c>
      <c r="L272" s="38" t="s">
        <v>248</v>
      </c>
      <c r="N272" s="38">
        <v>1.9</v>
      </c>
      <c r="O272" s="40">
        <f t="shared" si="4"/>
        <v>0.08</v>
      </c>
      <c r="P272" s="38">
        <v>40</v>
      </c>
      <c r="S272" s="38" t="s">
        <v>299</v>
      </c>
    </row>
    <row r="273" spans="1:19" ht="12.75">
      <c r="A273" s="38" t="s">
        <v>245</v>
      </c>
      <c r="B273" s="38" t="s">
        <v>163</v>
      </c>
      <c r="C273" s="38" t="s">
        <v>298</v>
      </c>
      <c r="D273" s="38">
        <v>651200</v>
      </c>
      <c r="E273" s="38">
        <v>142800</v>
      </c>
      <c r="F273" s="38">
        <v>651099</v>
      </c>
      <c r="G273" s="38">
        <v>142774</v>
      </c>
      <c r="H273" s="38">
        <v>1986</v>
      </c>
      <c r="I273" s="38">
        <v>8</v>
      </c>
      <c r="J273" s="38">
        <v>4</v>
      </c>
      <c r="K273" s="38">
        <v>0.5</v>
      </c>
      <c r="L273" s="38" t="s">
        <v>248</v>
      </c>
      <c r="M273" s="38">
        <v>3.1</v>
      </c>
      <c r="N273" s="38">
        <v>2.5</v>
      </c>
      <c r="O273" s="40">
        <f t="shared" si="4"/>
        <v>0.08</v>
      </c>
      <c r="P273" s="38">
        <v>40</v>
      </c>
      <c r="S273" s="38" t="s">
        <v>299</v>
      </c>
    </row>
    <row r="274" spans="1:19" ht="12.75">
      <c r="A274" s="38" t="s">
        <v>245</v>
      </c>
      <c r="B274" s="38" t="s">
        <v>163</v>
      </c>
      <c r="C274" s="38" t="s">
        <v>298</v>
      </c>
      <c r="D274" s="38">
        <v>651200</v>
      </c>
      <c r="E274" s="38">
        <v>142800</v>
      </c>
      <c r="F274" s="38">
        <v>651099</v>
      </c>
      <c r="G274" s="38">
        <v>142774</v>
      </c>
      <c r="H274" s="38">
        <v>1987</v>
      </c>
      <c r="I274" s="38">
        <v>8</v>
      </c>
      <c r="J274" s="38">
        <v>5</v>
      </c>
      <c r="K274" s="38">
        <v>0.5</v>
      </c>
      <c r="L274" s="38" t="s">
        <v>248</v>
      </c>
      <c r="M274" s="38">
        <v>4.6</v>
      </c>
      <c r="N274" s="38">
        <v>5.3</v>
      </c>
      <c r="O274" s="40">
        <f t="shared" si="4"/>
        <v>0.1</v>
      </c>
      <c r="P274" s="38">
        <v>50</v>
      </c>
      <c r="S274" s="38" t="s">
        <v>299</v>
      </c>
    </row>
    <row r="275" spans="1:19" ht="12.75">
      <c r="A275" s="38" t="s">
        <v>245</v>
      </c>
      <c r="B275" s="38" t="s">
        <v>163</v>
      </c>
      <c r="C275" s="38" t="s">
        <v>298</v>
      </c>
      <c r="D275" s="38">
        <v>651200</v>
      </c>
      <c r="E275" s="38">
        <v>142800</v>
      </c>
      <c r="F275" s="38">
        <v>651099</v>
      </c>
      <c r="G275" s="38">
        <v>142774</v>
      </c>
      <c r="H275" s="38">
        <v>1988</v>
      </c>
      <c r="I275" s="38">
        <v>8</v>
      </c>
      <c r="J275" s="38">
        <v>1</v>
      </c>
      <c r="K275" s="38">
        <v>0.5</v>
      </c>
      <c r="L275" s="38" t="s">
        <v>248</v>
      </c>
      <c r="M275" s="38">
        <v>3.7</v>
      </c>
      <c r="N275" s="38">
        <v>3.8</v>
      </c>
      <c r="O275" s="40">
        <f t="shared" si="4"/>
        <v>0.12</v>
      </c>
      <c r="P275" s="38">
        <v>60</v>
      </c>
      <c r="S275" s="38" t="s">
        <v>299</v>
      </c>
    </row>
    <row r="276" spans="1:19" ht="12.75">
      <c r="A276" s="38" t="s">
        <v>245</v>
      </c>
      <c r="B276" s="38" t="s">
        <v>163</v>
      </c>
      <c r="C276" s="38" t="s">
        <v>298</v>
      </c>
      <c r="D276" s="38">
        <v>651200</v>
      </c>
      <c r="E276" s="38">
        <v>142800</v>
      </c>
      <c r="F276" s="38">
        <v>651099</v>
      </c>
      <c r="G276" s="38">
        <v>142774</v>
      </c>
      <c r="H276" s="38">
        <v>1989</v>
      </c>
      <c r="I276" s="38">
        <v>9</v>
      </c>
      <c r="J276" s="38">
        <v>1</v>
      </c>
      <c r="K276" s="38">
        <v>0.5</v>
      </c>
      <c r="L276" s="38" t="s">
        <v>248</v>
      </c>
      <c r="M276" s="38">
        <v>4.5</v>
      </c>
      <c r="N276" s="38">
        <v>3.5</v>
      </c>
      <c r="O276" s="40">
        <f t="shared" si="4"/>
        <v>0.1</v>
      </c>
      <c r="P276" s="38">
        <v>50</v>
      </c>
      <c r="S276" s="38" t="s">
        <v>299</v>
      </c>
    </row>
    <row r="277" spans="1:19" ht="12.75">
      <c r="A277" s="38" t="s">
        <v>245</v>
      </c>
      <c r="B277" s="38" t="s">
        <v>163</v>
      </c>
      <c r="C277" s="38" t="s">
        <v>298</v>
      </c>
      <c r="D277" s="38">
        <v>651200</v>
      </c>
      <c r="E277" s="38">
        <v>142800</v>
      </c>
      <c r="F277" s="38">
        <v>651099</v>
      </c>
      <c r="G277" s="38">
        <v>142774</v>
      </c>
      <c r="H277" s="38">
        <v>1990</v>
      </c>
      <c r="I277" s="38">
        <v>8</v>
      </c>
      <c r="J277" s="38">
        <v>6</v>
      </c>
      <c r="K277" s="38">
        <v>0.5</v>
      </c>
      <c r="L277" s="38" t="s">
        <v>248</v>
      </c>
      <c r="M277" s="38">
        <v>3.7</v>
      </c>
      <c r="N277" s="38">
        <v>4.2</v>
      </c>
      <c r="O277" s="40">
        <f t="shared" si="4"/>
        <v>0.08</v>
      </c>
      <c r="P277" s="38">
        <v>40</v>
      </c>
      <c r="S277" s="38" t="s">
        <v>299</v>
      </c>
    </row>
    <row r="278" spans="1:19" ht="12.75">
      <c r="A278" s="38" t="s">
        <v>245</v>
      </c>
      <c r="B278" s="38" t="s">
        <v>163</v>
      </c>
      <c r="C278" s="38" t="s">
        <v>298</v>
      </c>
      <c r="D278" s="38">
        <v>651200</v>
      </c>
      <c r="E278" s="38">
        <v>142800</v>
      </c>
      <c r="F278" s="38">
        <v>651099</v>
      </c>
      <c r="G278" s="38">
        <v>142774</v>
      </c>
      <c r="H278" s="38">
        <v>1991</v>
      </c>
      <c r="I278" s="38">
        <v>7</v>
      </c>
      <c r="J278" s="38">
        <v>31</v>
      </c>
      <c r="K278" s="38">
        <v>0.5</v>
      </c>
      <c r="L278" s="38" t="s">
        <v>249</v>
      </c>
      <c r="M278" s="38">
        <v>3</v>
      </c>
      <c r="N278" s="38">
        <v>1.9</v>
      </c>
      <c r="O278" s="40">
        <f t="shared" si="4"/>
        <v>0.1</v>
      </c>
      <c r="P278" s="38">
        <v>50</v>
      </c>
      <c r="S278" s="38" t="s">
        <v>299</v>
      </c>
    </row>
    <row r="279" spans="1:19" ht="12.75">
      <c r="A279" s="38" t="s">
        <v>245</v>
      </c>
      <c r="B279" s="38" t="s">
        <v>163</v>
      </c>
      <c r="C279" s="38" t="s">
        <v>298</v>
      </c>
      <c r="D279" s="38">
        <v>651200</v>
      </c>
      <c r="E279" s="38">
        <v>142800</v>
      </c>
      <c r="F279" s="38">
        <v>651099</v>
      </c>
      <c r="G279" s="38">
        <v>142774</v>
      </c>
      <c r="H279" s="38">
        <v>1992</v>
      </c>
      <c r="I279" s="38">
        <v>9</v>
      </c>
      <c r="J279" s="38">
        <v>11</v>
      </c>
      <c r="K279" s="38">
        <v>2</v>
      </c>
      <c r="L279" s="38" t="s">
        <v>249</v>
      </c>
      <c r="M279" s="38">
        <v>3.6</v>
      </c>
      <c r="N279" s="38">
        <v>4.09</v>
      </c>
      <c r="O279" s="40">
        <f t="shared" si="4"/>
        <v>0.1</v>
      </c>
      <c r="P279" s="38">
        <v>50</v>
      </c>
      <c r="S279" s="38" t="s">
        <v>299</v>
      </c>
    </row>
    <row r="280" spans="1:19" ht="12.75">
      <c r="A280" s="38" t="s">
        <v>245</v>
      </c>
      <c r="B280" s="38" t="s">
        <v>163</v>
      </c>
      <c r="C280" s="38" t="s">
        <v>298</v>
      </c>
      <c r="D280" s="38">
        <v>651200</v>
      </c>
      <c r="E280" s="38">
        <v>142800</v>
      </c>
      <c r="F280" s="38">
        <v>651099</v>
      </c>
      <c r="G280" s="38">
        <v>142774</v>
      </c>
      <c r="H280" s="38">
        <v>1993</v>
      </c>
      <c r="I280" s="38">
        <v>10</v>
      </c>
      <c r="J280" s="38">
        <v>11</v>
      </c>
      <c r="K280" s="38">
        <v>2</v>
      </c>
      <c r="L280" s="38" t="s">
        <v>249</v>
      </c>
      <c r="M280" s="38">
        <v>3.2</v>
      </c>
      <c r="N280" s="38">
        <v>3.17</v>
      </c>
      <c r="O280" s="40">
        <f t="shared" si="4"/>
        <v>0.12</v>
      </c>
      <c r="P280" s="38">
        <v>60</v>
      </c>
      <c r="S280" s="38" t="s">
        <v>299</v>
      </c>
    </row>
    <row r="281" spans="1:19" ht="12.75">
      <c r="A281" s="38" t="s">
        <v>245</v>
      </c>
      <c r="B281" s="38" t="s">
        <v>163</v>
      </c>
      <c r="C281" s="38" t="s">
        <v>298</v>
      </c>
      <c r="D281" s="38">
        <v>651200</v>
      </c>
      <c r="E281" s="38">
        <v>142800</v>
      </c>
      <c r="F281" s="38">
        <v>651099</v>
      </c>
      <c r="G281" s="38">
        <v>142774</v>
      </c>
      <c r="H281" s="38">
        <v>1994</v>
      </c>
      <c r="I281" s="38">
        <v>8</v>
      </c>
      <c r="J281" s="38">
        <v>16</v>
      </c>
      <c r="K281" s="38">
        <v>2</v>
      </c>
      <c r="L281" s="38" t="s">
        <v>249</v>
      </c>
      <c r="M281" s="38">
        <v>3.1</v>
      </c>
      <c r="N281" s="38">
        <v>5</v>
      </c>
      <c r="O281" s="40">
        <f t="shared" si="4"/>
        <v>0.098</v>
      </c>
      <c r="P281" s="38">
        <v>49</v>
      </c>
      <c r="S281" s="38" t="s">
        <v>299</v>
      </c>
    </row>
    <row r="282" spans="1:16" ht="12.75">
      <c r="A282" s="38" t="s">
        <v>245</v>
      </c>
      <c r="B282" s="38" t="s">
        <v>300</v>
      </c>
      <c r="C282" s="38" t="s">
        <v>301</v>
      </c>
      <c r="D282" s="38">
        <v>655823</v>
      </c>
      <c r="E282" s="38">
        <v>142432</v>
      </c>
      <c r="F282" s="38">
        <v>655695</v>
      </c>
      <c r="G282" s="38">
        <v>142624</v>
      </c>
      <c r="H282" s="38">
        <v>1986</v>
      </c>
      <c r="I282" s="38">
        <v>8</v>
      </c>
      <c r="J282" s="38">
        <v>11</v>
      </c>
      <c r="K282" s="38">
        <v>0.5</v>
      </c>
      <c r="L282" s="38" t="s">
        <v>248</v>
      </c>
      <c r="M282" s="38">
        <v>2.4</v>
      </c>
      <c r="N282" s="38">
        <v>4.9</v>
      </c>
      <c r="O282" s="40">
        <f t="shared" si="4"/>
        <v>0.08</v>
      </c>
      <c r="P282" s="38">
        <v>40</v>
      </c>
    </row>
    <row r="283" spans="1:16" ht="12.75">
      <c r="A283" s="38" t="s">
        <v>245</v>
      </c>
      <c r="B283" s="38" t="s">
        <v>300</v>
      </c>
      <c r="C283" s="38" t="s">
        <v>301</v>
      </c>
      <c r="D283" s="38">
        <v>655823</v>
      </c>
      <c r="E283" s="38">
        <v>142432</v>
      </c>
      <c r="F283" s="38">
        <v>655695</v>
      </c>
      <c r="G283" s="38">
        <v>142624</v>
      </c>
      <c r="H283" s="38">
        <v>1987</v>
      </c>
      <c r="I283" s="38">
        <v>8</v>
      </c>
      <c r="J283" s="38">
        <v>6</v>
      </c>
      <c r="K283" s="38">
        <v>0.5</v>
      </c>
      <c r="L283" s="38" t="s">
        <v>248</v>
      </c>
      <c r="M283" s="38">
        <v>3.7</v>
      </c>
      <c r="N283" s="38">
        <v>4.75</v>
      </c>
      <c r="O283" s="40">
        <f t="shared" si="4"/>
        <v>0.12</v>
      </c>
      <c r="P283" s="38">
        <v>60</v>
      </c>
    </row>
    <row r="284" spans="1:16" ht="12.75">
      <c r="A284" s="38" t="s">
        <v>245</v>
      </c>
      <c r="B284" s="38" t="s">
        <v>300</v>
      </c>
      <c r="C284" s="38" t="s">
        <v>301</v>
      </c>
      <c r="D284" s="38">
        <v>655823</v>
      </c>
      <c r="E284" s="38">
        <v>142432</v>
      </c>
      <c r="F284" s="38">
        <v>655695</v>
      </c>
      <c r="G284" s="38">
        <v>142624</v>
      </c>
      <c r="H284" s="38">
        <v>1988</v>
      </c>
      <c r="I284" s="38">
        <v>7</v>
      </c>
      <c r="J284" s="38">
        <v>26</v>
      </c>
      <c r="K284" s="38">
        <v>2</v>
      </c>
      <c r="L284" s="38" t="s">
        <v>248</v>
      </c>
      <c r="M284" s="38">
        <v>4.2</v>
      </c>
      <c r="N284" s="38">
        <v>5.9</v>
      </c>
      <c r="O284" s="40">
        <f t="shared" si="4"/>
        <v>0.1</v>
      </c>
      <c r="P284" s="38">
        <v>50</v>
      </c>
    </row>
    <row r="285" spans="1:16" ht="12.75">
      <c r="A285" s="38" t="s">
        <v>245</v>
      </c>
      <c r="B285" s="38" t="s">
        <v>300</v>
      </c>
      <c r="C285" s="38" t="s">
        <v>301</v>
      </c>
      <c r="D285" s="38">
        <v>655823</v>
      </c>
      <c r="E285" s="38">
        <v>142432</v>
      </c>
      <c r="F285" s="38">
        <v>655695</v>
      </c>
      <c r="G285" s="38">
        <v>142624</v>
      </c>
      <c r="H285" s="38">
        <v>1989</v>
      </c>
      <c r="I285" s="38">
        <v>9</v>
      </c>
      <c r="J285" s="38">
        <v>1</v>
      </c>
      <c r="K285" s="38">
        <v>0.5</v>
      </c>
      <c r="L285" s="38" t="s">
        <v>248</v>
      </c>
      <c r="M285" s="38">
        <v>4</v>
      </c>
      <c r="N285" s="38">
        <v>4.8</v>
      </c>
      <c r="O285" s="40">
        <f t="shared" si="4"/>
        <v>0.08</v>
      </c>
      <c r="P285" s="38">
        <v>40</v>
      </c>
    </row>
    <row r="286" spans="1:16" ht="12.75">
      <c r="A286" s="38" t="s">
        <v>245</v>
      </c>
      <c r="B286" s="38" t="s">
        <v>300</v>
      </c>
      <c r="C286" s="38" t="s">
        <v>301</v>
      </c>
      <c r="D286" s="38">
        <v>655823</v>
      </c>
      <c r="E286" s="38">
        <v>142432</v>
      </c>
      <c r="F286" s="38">
        <v>655695</v>
      </c>
      <c r="G286" s="38">
        <v>142624</v>
      </c>
      <c r="H286" s="38">
        <v>1990</v>
      </c>
      <c r="I286" s="38">
        <v>8</v>
      </c>
      <c r="J286" s="38">
        <v>8</v>
      </c>
      <c r="K286" s="38">
        <v>0.5</v>
      </c>
      <c r="L286" s="38" t="s">
        <v>248</v>
      </c>
      <c r="M286" s="38">
        <v>3</v>
      </c>
      <c r="N286" s="38">
        <v>6.1</v>
      </c>
      <c r="O286" s="40">
        <f t="shared" si="4"/>
        <v>0.07</v>
      </c>
      <c r="P286" s="38">
        <v>35</v>
      </c>
    </row>
    <row r="287" spans="1:16" ht="12.75">
      <c r="A287" s="38" t="s">
        <v>245</v>
      </c>
      <c r="B287" s="38" t="s">
        <v>300</v>
      </c>
      <c r="C287" s="38" t="s">
        <v>301</v>
      </c>
      <c r="D287" s="38">
        <v>655823</v>
      </c>
      <c r="E287" s="38">
        <v>142432</v>
      </c>
      <c r="F287" s="38">
        <v>655695</v>
      </c>
      <c r="G287" s="38">
        <v>142624</v>
      </c>
      <c r="H287" s="38">
        <v>1991</v>
      </c>
      <c r="I287" s="38">
        <v>8</v>
      </c>
      <c r="J287" s="38">
        <v>14</v>
      </c>
      <c r="K287" s="38">
        <v>0.5</v>
      </c>
      <c r="L287" s="38" t="s">
        <v>249</v>
      </c>
      <c r="M287" s="38">
        <v>3.7</v>
      </c>
      <c r="N287" s="38">
        <v>14.4</v>
      </c>
      <c r="O287" s="40">
        <f t="shared" si="4"/>
        <v>0.1</v>
      </c>
      <c r="P287" s="38">
        <v>50</v>
      </c>
    </row>
    <row r="288" spans="1:16" ht="12.75">
      <c r="A288" s="38" t="s">
        <v>245</v>
      </c>
      <c r="B288" s="38" t="s">
        <v>300</v>
      </c>
      <c r="C288" s="38" t="s">
        <v>301</v>
      </c>
      <c r="D288" s="38">
        <v>655823</v>
      </c>
      <c r="E288" s="38">
        <v>142432</v>
      </c>
      <c r="F288" s="38">
        <v>655695</v>
      </c>
      <c r="G288" s="38">
        <v>142624</v>
      </c>
      <c r="H288" s="38">
        <v>1992</v>
      </c>
      <c r="I288" s="38">
        <v>10</v>
      </c>
      <c r="J288" s="38">
        <v>2</v>
      </c>
      <c r="K288" s="38">
        <v>2</v>
      </c>
      <c r="L288" s="38" t="s">
        <v>249</v>
      </c>
      <c r="M288" s="38">
        <v>3</v>
      </c>
      <c r="N288" s="38">
        <v>3.09</v>
      </c>
      <c r="O288" s="40">
        <f t="shared" si="4"/>
        <v>0.1</v>
      </c>
      <c r="P288" s="38">
        <v>50</v>
      </c>
    </row>
    <row r="289" spans="1:16" ht="12.75">
      <c r="A289" s="38" t="s">
        <v>245</v>
      </c>
      <c r="B289" s="38" t="s">
        <v>300</v>
      </c>
      <c r="C289" s="38" t="s">
        <v>301</v>
      </c>
      <c r="D289" s="38">
        <v>655823</v>
      </c>
      <c r="E289" s="38">
        <v>142432</v>
      </c>
      <c r="F289" s="38">
        <v>655695</v>
      </c>
      <c r="G289" s="38">
        <v>142624</v>
      </c>
      <c r="H289" s="38">
        <v>1993</v>
      </c>
      <c r="I289" s="38">
        <v>10</v>
      </c>
      <c r="J289" s="38">
        <v>12</v>
      </c>
      <c r="K289" s="38">
        <v>2</v>
      </c>
      <c r="L289" s="38" t="s">
        <v>249</v>
      </c>
      <c r="M289" s="38">
        <v>3.5</v>
      </c>
      <c r="N289" s="38">
        <v>1.3</v>
      </c>
      <c r="O289" s="40">
        <f t="shared" si="4"/>
        <v>0.08</v>
      </c>
      <c r="P289" s="38">
        <v>40</v>
      </c>
    </row>
    <row r="290" spans="1:16" ht="12.75">
      <c r="A290" s="38" t="s">
        <v>245</v>
      </c>
      <c r="B290" s="38" t="s">
        <v>300</v>
      </c>
      <c r="C290" s="38" t="s">
        <v>301</v>
      </c>
      <c r="D290" s="38">
        <v>655823</v>
      </c>
      <c r="E290" s="38">
        <v>142432</v>
      </c>
      <c r="F290" s="38">
        <v>655695</v>
      </c>
      <c r="G290" s="38">
        <v>142624</v>
      </c>
      <c r="H290" s="38">
        <v>1994</v>
      </c>
      <c r="I290" s="38">
        <v>8</v>
      </c>
      <c r="J290" s="38">
        <v>30</v>
      </c>
      <c r="K290" s="38">
        <v>2</v>
      </c>
      <c r="L290" s="38" t="s">
        <v>249</v>
      </c>
      <c r="M290" s="38">
        <v>3.1</v>
      </c>
      <c r="N290" s="38">
        <v>11</v>
      </c>
      <c r="O290" s="40">
        <f t="shared" si="4"/>
        <v>0.084</v>
      </c>
      <c r="P290" s="38">
        <v>42</v>
      </c>
    </row>
    <row r="291" spans="1:16" ht="12.75">
      <c r="A291" s="38" t="s">
        <v>245</v>
      </c>
      <c r="B291" s="38" t="s">
        <v>300</v>
      </c>
      <c r="C291" s="38" t="s">
        <v>301</v>
      </c>
      <c r="D291" s="38">
        <v>655823</v>
      </c>
      <c r="E291" s="38">
        <v>142432</v>
      </c>
      <c r="F291" s="38">
        <v>655695</v>
      </c>
      <c r="G291" s="38">
        <v>142624</v>
      </c>
      <c r="H291" s="38">
        <v>1996</v>
      </c>
      <c r="I291" s="38">
        <v>8</v>
      </c>
      <c r="J291" s="38">
        <v>6</v>
      </c>
      <c r="K291" s="38">
        <v>2</v>
      </c>
      <c r="L291" s="38" t="s">
        <v>249</v>
      </c>
      <c r="M291" s="38">
        <v>2.4</v>
      </c>
      <c r="N291" s="38">
        <v>1.5</v>
      </c>
      <c r="O291" s="40">
        <f t="shared" si="4"/>
        <v>0.06</v>
      </c>
      <c r="P291" s="38">
        <v>30</v>
      </c>
    </row>
    <row r="292" spans="1:16" ht="12.75">
      <c r="A292" s="38" t="s">
        <v>245</v>
      </c>
      <c r="B292" s="38" t="s">
        <v>300</v>
      </c>
      <c r="C292" s="38" t="s">
        <v>301</v>
      </c>
      <c r="D292" s="38">
        <v>655823</v>
      </c>
      <c r="E292" s="38">
        <v>142432</v>
      </c>
      <c r="F292" s="38">
        <v>655695</v>
      </c>
      <c r="G292" s="38">
        <v>142624</v>
      </c>
      <c r="H292" s="38">
        <v>1997</v>
      </c>
      <c r="I292" s="38">
        <v>7</v>
      </c>
      <c r="J292" s="38">
        <v>31</v>
      </c>
      <c r="K292" s="38">
        <v>0.5</v>
      </c>
      <c r="L292" s="38" t="s">
        <v>249</v>
      </c>
      <c r="M292" s="38">
        <v>2.7</v>
      </c>
      <c r="N292" s="38">
        <v>8.8</v>
      </c>
      <c r="O292" s="40">
        <f t="shared" si="4"/>
        <v>0.08</v>
      </c>
      <c r="P292" s="38">
        <v>40</v>
      </c>
    </row>
    <row r="293" spans="1:16" ht="12.75">
      <c r="A293" s="38" t="s">
        <v>245</v>
      </c>
      <c r="B293" s="38" t="s">
        <v>300</v>
      </c>
      <c r="C293" s="38" t="s">
        <v>301</v>
      </c>
      <c r="D293" s="38">
        <v>655823</v>
      </c>
      <c r="E293" s="38">
        <v>142432</v>
      </c>
      <c r="F293" s="38">
        <v>655695</v>
      </c>
      <c r="G293" s="38">
        <v>142624</v>
      </c>
      <c r="H293" s="38">
        <v>1998</v>
      </c>
      <c r="I293" s="38">
        <v>7</v>
      </c>
      <c r="J293" s="38">
        <v>28</v>
      </c>
      <c r="K293" s="38">
        <v>0.5</v>
      </c>
      <c r="L293" s="38" t="s">
        <v>249</v>
      </c>
      <c r="M293" s="38">
        <v>1.6</v>
      </c>
      <c r="N293" s="38">
        <v>5</v>
      </c>
      <c r="O293" s="40">
        <f t="shared" si="4"/>
        <v>0.12</v>
      </c>
      <c r="P293" s="38">
        <v>60</v>
      </c>
    </row>
    <row r="294" spans="1:16" ht="12.75">
      <c r="A294" s="38" t="s">
        <v>245</v>
      </c>
      <c r="B294" s="38" t="s">
        <v>300</v>
      </c>
      <c r="C294" s="38" t="s">
        <v>301</v>
      </c>
      <c r="D294" s="38">
        <v>655823</v>
      </c>
      <c r="E294" s="38">
        <v>142432</v>
      </c>
      <c r="F294" s="38">
        <v>655695</v>
      </c>
      <c r="G294" s="38">
        <v>142624</v>
      </c>
      <c r="H294" s="38">
        <v>1999</v>
      </c>
      <c r="I294" s="38">
        <v>8</v>
      </c>
      <c r="J294" s="38">
        <v>25</v>
      </c>
      <c r="K294" s="38">
        <v>0.5</v>
      </c>
      <c r="L294" s="38" t="s">
        <v>249</v>
      </c>
      <c r="M294" s="38">
        <v>2.7</v>
      </c>
      <c r="N294" s="38">
        <v>3.3</v>
      </c>
      <c r="O294" s="40">
        <f t="shared" si="4"/>
        <v>0.12</v>
      </c>
      <c r="P294" s="38">
        <v>60</v>
      </c>
    </row>
    <row r="295" spans="1:16" ht="12.75">
      <c r="A295" s="38" t="s">
        <v>245</v>
      </c>
      <c r="B295" s="38" t="s">
        <v>300</v>
      </c>
      <c r="C295" s="38" t="s">
        <v>301</v>
      </c>
      <c r="D295" s="38">
        <v>655823</v>
      </c>
      <c r="E295" s="38">
        <v>142432</v>
      </c>
      <c r="F295" s="38">
        <v>655695</v>
      </c>
      <c r="G295" s="38">
        <v>142624</v>
      </c>
      <c r="H295" s="38">
        <v>2000</v>
      </c>
      <c r="I295" s="38">
        <v>8</v>
      </c>
      <c r="J295" s="38">
        <v>10</v>
      </c>
      <c r="K295" s="38">
        <v>0.5</v>
      </c>
      <c r="L295" s="38" t="s">
        <v>249</v>
      </c>
      <c r="M295" s="38">
        <v>1.3</v>
      </c>
      <c r="N295" s="38">
        <v>8.1</v>
      </c>
      <c r="O295" s="40">
        <f t="shared" si="4"/>
        <v>0.18</v>
      </c>
      <c r="P295" s="38">
        <v>90</v>
      </c>
    </row>
    <row r="296" spans="1:16" ht="12.75">
      <c r="A296" s="38" t="s">
        <v>245</v>
      </c>
      <c r="B296" s="38" t="s">
        <v>300</v>
      </c>
      <c r="C296" s="38" t="s">
        <v>301</v>
      </c>
      <c r="D296" s="38">
        <v>655823</v>
      </c>
      <c r="E296" s="38">
        <v>142432</v>
      </c>
      <c r="F296" s="38">
        <v>655695</v>
      </c>
      <c r="G296" s="38">
        <v>142624</v>
      </c>
      <c r="H296" s="38">
        <v>2001</v>
      </c>
      <c r="I296" s="38">
        <v>8</v>
      </c>
      <c r="J296" s="38">
        <v>20</v>
      </c>
      <c r="K296" s="38">
        <v>0.5</v>
      </c>
      <c r="L296" s="38" t="s">
        <v>249</v>
      </c>
      <c r="M296" s="38">
        <v>1.8</v>
      </c>
      <c r="N296" s="38">
        <v>4.2</v>
      </c>
      <c r="O296" s="40">
        <f t="shared" si="4"/>
        <v>0.16</v>
      </c>
      <c r="P296" s="38">
        <v>80</v>
      </c>
    </row>
    <row r="297" spans="1:16" ht="12.75">
      <c r="A297" s="38" t="s">
        <v>245</v>
      </c>
      <c r="B297" s="38" t="s">
        <v>300</v>
      </c>
      <c r="C297" s="38" t="s">
        <v>301</v>
      </c>
      <c r="D297" s="38">
        <v>655823</v>
      </c>
      <c r="E297" s="38">
        <v>142432</v>
      </c>
      <c r="F297" s="38">
        <v>655695</v>
      </c>
      <c r="G297" s="38">
        <v>142624</v>
      </c>
      <c r="H297" s="38">
        <v>2002</v>
      </c>
      <c r="I297" s="38">
        <v>8</v>
      </c>
      <c r="J297" s="38">
        <v>21</v>
      </c>
      <c r="K297" s="38">
        <v>0.5</v>
      </c>
      <c r="L297" s="38" t="s">
        <v>249</v>
      </c>
      <c r="M297" s="38">
        <v>2.7</v>
      </c>
      <c r="N297" s="38">
        <v>4.4</v>
      </c>
      <c r="O297" s="40">
        <f t="shared" si="4"/>
        <v>0.14</v>
      </c>
      <c r="P297" s="38">
        <v>70</v>
      </c>
    </row>
    <row r="298" spans="1:16" ht="12.75">
      <c r="A298" s="38" t="s">
        <v>245</v>
      </c>
      <c r="B298" s="38" t="s">
        <v>302</v>
      </c>
      <c r="C298" s="38" t="s">
        <v>303</v>
      </c>
      <c r="D298" s="38">
        <v>652814</v>
      </c>
      <c r="E298" s="38">
        <v>146863</v>
      </c>
      <c r="F298" s="38">
        <v>652556</v>
      </c>
      <c r="G298" s="38">
        <v>147032</v>
      </c>
      <c r="H298" s="38">
        <v>1983</v>
      </c>
      <c r="I298" s="38">
        <v>8</v>
      </c>
      <c r="J298" s="38">
        <v>18</v>
      </c>
      <c r="K298" s="38">
        <v>0.5</v>
      </c>
      <c r="L298" s="38" t="s">
        <v>248</v>
      </c>
      <c r="N298" s="38">
        <v>1.3</v>
      </c>
      <c r="O298" s="40">
        <f t="shared" si="4"/>
        <v>0.12</v>
      </c>
      <c r="P298" s="38">
        <v>60</v>
      </c>
    </row>
    <row r="299" spans="1:16" ht="12.75">
      <c r="A299" s="38" t="s">
        <v>245</v>
      </c>
      <c r="B299" s="38" t="s">
        <v>302</v>
      </c>
      <c r="C299" s="38" t="s">
        <v>303</v>
      </c>
      <c r="D299" s="38">
        <v>652814</v>
      </c>
      <c r="E299" s="38">
        <v>146863</v>
      </c>
      <c r="F299" s="38">
        <v>652556</v>
      </c>
      <c r="G299" s="38">
        <v>147032</v>
      </c>
      <c r="H299" s="38">
        <v>1984</v>
      </c>
      <c r="I299" s="38">
        <v>8</v>
      </c>
      <c r="J299" s="38">
        <v>10</v>
      </c>
      <c r="K299" s="38">
        <v>0.5</v>
      </c>
      <c r="L299" s="38" t="s">
        <v>248</v>
      </c>
      <c r="N299" s="38">
        <v>3.68</v>
      </c>
      <c r="O299" s="40">
        <f t="shared" si="4"/>
        <v>0.08</v>
      </c>
      <c r="P299" s="38">
        <v>40</v>
      </c>
    </row>
    <row r="300" spans="1:16" ht="12.75">
      <c r="A300" s="38" t="s">
        <v>245</v>
      </c>
      <c r="B300" s="38" t="s">
        <v>302</v>
      </c>
      <c r="C300" s="38" t="s">
        <v>303</v>
      </c>
      <c r="D300" s="38">
        <v>652814</v>
      </c>
      <c r="E300" s="38">
        <v>146863</v>
      </c>
      <c r="F300" s="38">
        <v>652556</v>
      </c>
      <c r="G300" s="38">
        <v>147032</v>
      </c>
      <c r="H300" s="38">
        <v>1985</v>
      </c>
      <c r="I300" s="38">
        <v>8</v>
      </c>
      <c r="J300" s="38">
        <v>8</v>
      </c>
      <c r="K300" s="38">
        <v>0.5</v>
      </c>
      <c r="L300" s="38" t="s">
        <v>248</v>
      </c>
      <c r="N300" s="38">
        <v>5.65</v>
      </c>
      <c r="O300" s="40">
        <f t="shared" si="4"/>
        <v>0.16</v>
      </c>
      <c r="P300" s="38">
        <v>80</v>
      </c>
    </row>
    <row r="301" spans="1:16" ht="12.75">
      <c r="A301" s="38" t="s">
        <v>245</v>
      </c>
      <c r="B301" s="38" t="s">
        <v>302</v>
      </c>
      <c r="C301" s="38" t="s">
        <v>303</v>
      </c>
      <c r="D301" s="38">
        <v>652814</v>
      </c>
      <c r="E301" s="38">
        <v>146863</v>
      </c>
      <c r="F301" s="38">
        <v>652556</v>
      </c>
      <c r="G301" s="38">
        <v>147032</v>
      </c>
      <c r="H301" s="38">
        <v>1986</v>
      </c>
      <c r="I301" s="38">
        <v>8</v>
      </c>
      <c r="J301" s="38">
        <v>4</v>
      </c>
      <c r="K301" s="38">
        <v>0.5</v>
      </c>
      <c r="L301" s="38" t="s">
        <v>248</v>
      </c>
      <c r="M301" s="38">
        <v>1.4</v>
      </c>
      <c r="N301" s="38">
        <v>7.3</v>
      </c>
      <c r="O301" s="40">
        <f t="shared" si="4"/>
        <v>0.14</v>
      </c>
      <c r="P301" s="38">
        <v>70</v>
      </c>
    </row>
    <row r="302" spans="1:16" ht="12.75">
      <c r="A302" s="38" t="s">
        <v>245</v>
      </c>
      <c r="B302" s="38" t="s">
        <v>302</v>
      </c>
      <c r="C302" s="38" t="s">
        <v>303</v>
      </c>
      <c r="D302" s="38">
        <v>652814</v>
      </c>
      <c r="E302" s="38">
        <v>146863</v>
      </c>
      <c r="F302" s="38">
        <v>652556</v>
      </c>
      <c r="G302" s="38">
        <v>147032</v>
      </c>
      <c r="H302" s="38">
        <v>1987</v>
      </c>
      <c r="I302" s="38">
        <v>8</v>
      </c>
      <c r="J302" s="38">
        <v>5</v>
      </c>
      <c r="K302" s="38">
        <v>0.5</v>
      </c>
      <c r="L302" s="38" t="s">
        <v>248</v>
      </c>
      <c r="M302" s="38">
        <v>2.8</v>
      </c>
      <c r="N302" s="38">
        <v>4.85</v>
      </c>
      <c r="O302" s="40">
        <f t="shared" si="4"/>
        <v>0.14</v>
      </c>
      <c r="P302" s="38">
        <v>70</v>
      </c>
    </row>
    <row r="303" spans="1:16" ht="12.75">
      <c r="A303" s="38" t="s">
        <v>245</v>
      </c>
      <c r="B303" s="38" t="s">
        <v>302</v>
      </c>
      <c r="C303" s="38" t="s">
        <v>303</v>
      </c>
      <c r="D303" s="38">
        <v>652814</v>
      </c>
      <c r="E303" s="38">
        <v>146863</v>
      </c>
      <c r="F303" s="38">
        <v>652556</v>
      </c>
      <c r="G303" s="38">
        <v>147032</v>
      </c>
      <c r="H303" s="38">
        <v>1988</v>
      </c>
      <c r="I303" s="38">
        <v>8</v>
      </c>
      <c r="J303" s="38">
        <v>1</v>
      </c>
      <c r="K303" s="38">
        <v>0.5</v>
      </c>
      <c r="L303" s="38" t="s">
        <v>248</v>
      </c>
      <c r="M303" s="38">
        <v>2.6</v>
      </c>
      <c r="N303" s="38">
        <v>5.9</v>
      </c>
      <c r="O303" s="40">
        <f t="shared" si="4"/>
        <v>0.16</v>
      </c>
      <c r="P303" s="38">
        <v>80</v>
      </c>
    </row>
    <row r="304" spans="1:16" ht="12.75">
      <c r="A304" s="38" t="s">
        <v>245</v>
      </c>
      <c r="B304" s="38" t="s">
        <v>302</v>
      </c>
      <c r="C304" s="38" t="s">
        <v>303</v>
      </c>
      <c r="D304" s="38">
        <v>652814</v>
      </c>
      <c r="E304" s="38">
        <v>146863</v>
      </c>
      <c r="F304" s="38">
        <v>652556</v>
      </c>
      <c r="G304" s="38">
        <v>147032</v>
      </c>
      <c r="H304" s="38">
        <v>1989</v>
      </c>
      <c r="I304" s="38">
        <v>9</v>
      </c>
      <c r="J304" s="38">
        <v>1</v>
      </c>
      <c r="K304" s="38">
        <v>0.5</v>
      </c>
      <c r="L304" s="38" t="s">
        <v>248</v>
      </c>
      <c r="M304" s="38">
        <v>3.2</v>
      </c>
      <c r="N304" s="38">
        <v>10.2</v>
      </c>
      <c r="O304" s="40">
        <f t="shared" si="4"/>
        <v>0.11</v>
      </c>
      <c r="P304" s="38">
        <v>55</v>
      </c>
    </row>
    <row r="305" spans="1:16" ht="12.75">
      <c r="A305" s="38" t="s">
        <v>245</v>
      </c>
      <c r="B305" s="38" t="s">
        <v>302</v>
      </c>
      <c r="C305" s="38" t="s">
        <v>303</v>
      </c>
      <c r="D305" s="38">
        <v>652814</v>
      </c>
      <c r="E305" s="38">
        <v>146863</v>
      </c>
      <c r="F305" s="38">
        <v>652556</v>
      </c>
      <c r="G305" s="38">
        <v>147032</v>
      </c>
      <c r="H305" s="38">
        <v>1990</v>
      </c>
      <c r="I305" s="38">
        <v>8</v>
      </c>
      <c r="J305" s="38">
        <v>6</v>
      </c>
      <c r="K305" s="38">
        <v>0.5</v>
      </c>
      <c r="L305" s="38" t="s">
        <v>248</v>
      </c>
      <c r="M305" s="38">
        <v>2</v>
      </c>
      <c r="N305" s="38">
        <v>7</v>
      </c>
      <c r="O305" s="40">
        <f t="shared" si="4"/>
        <v>0.09</v>
      </c>
      <c r="P305" s="38">
        <v>45</v>
      </c>
    </row>
    <row r="306" spans="1:16" ht="12.75">
      <c r="A306" s="38" t="s">
        <v>245</v>
      </c>
      <c r="B306" s="38" t="s">
        <v>302</v>
      </c>
      <c r="C306" s="38" t="s">
        <v>303</v>
      </c>
      <c r="D306" s="38">
        <v>652814</v>
      </c>
      <c r="E306" s="38">
        <v>146863</v>
      </c>
      <c r="F306" s="38">
        <v>652556</v>
      </c>
      <c r="G306" s="38">
        <v>147032</v>
      </c>
      <c r="H306" s="38">
        <v>1991</v>
      </c>
      <c r="I306" s="38">
        <v>8</v>
      </c>
      <c r="J306" s="38">
        <v>15</v>
      </c>
      <c r="K306" s="38">
        <v>0.5</v>
      </c>
      <c r="L306" s="38" t="s">
        <v>249</v>
      </c>
      <c r="M306" s="38">
        <v>2</v>
      </c>
      <c r="N306" s="38">
        <v>6.3</v>
      </c>
      <c r="O306" s="40">
        <f t="shared" si="4"/>
        <v>0.14</v>
      </c>
      <c r="P306" s="38">
        <v>70</v>
      </c>
    </row>
    <row r="307" spans="1:16" ht="12.75">
      <c r="A307" s="38" t="s">
        <v>245</v>
      </c>
      <c r="B307" s="38" t="s">
        <v>302</v>
      </c>
      <c r="C307" s="38" t="s">
        <v>303</v>
      </c>
      <c r="D307" s="38">
        <v>652814</v>
      </c>
      <c r="E307" s="38">
        <v>146863</v>
      </c>
      <c r="F307" s="38">
        <v>652556</v>
      </c>
      <c r="G307" s="38">
        <v>147032</v>
      </c>
      <c r="H307" s="38">
        <v>1992</v>
      </c>
      <c r="I307" s="38">
        <v>9</v>
      </c>
      <c r="J307" s="38">
        <v>18</v>
      </c>
      <c r="K307" s="38">
        <v>2</v>
      </c>
      <c r="L307" s="38" t="s">
        <v>249</v>
      </c>
      <c r="M307" s="38">
        <v>1.8</v>
      </c>
      <c r="N307" s="38">
        <v>6.2</v>
      </c>
      <c r="O307" s="40">
        <f t="shared" si="4"/>
        <v>0.12</v>
      </c>
      <c r="P307" s="38">
        <v>60</v>
      </c>
    </row>
    <row r="308" spans="1:16" ht="12.75">
      <c r="A308" s="38" t="s">
        <v>245</v>
      </c>
      <c r="B308" s="38" t="s">
        <v>302</v>
      </c>
      <c r="C308" s="38" t="s">
        <v>303</v>
      </c>
      <c r="D308" s="38">
        <v>652814</v>
      </c>
      <c r="E308" s="38">
        <v>146863</v>
      </c>
      <c r="F308" s="38">
        <v>652556</v>
      </c>
      <c r="G308" s="38">
        <v>147032</v>
      </c>
      <c r="H308" s="38">
        <v>1993</v>
      </c>
      <c r="I308" s="38">
        <v>10</v>
      </c>
      <c r="J308" s="38">
        <v>11</v>
      </c>
      <c r="K308" s="38">
        <v>2</v>
      </c>
      <c r="L308" s="38" t="s">
        <v>249</v>
      </c>
      <c r="M308" s="38">
        <v>1.8</v>
      </c>
      <c r="N308" s="38">
        <v>2.75</v>
      </c>
      <c r="O308" s="40">
        <f t="shared" si="4"/>
        <v>0.16</v>
      </c>
      <c r="P308" s="38">
        <v>80</v>
      </c>
    </row>
    <row r="309" spans="1:16" ht="12.75">
      <c r="A309" s="38" t="s">
        <v>245</v>
      </c>
      <c r="B309" s="38" t="s">
        <v>302</v>
      </c>
      <c r="C309" s="38" t="s">
        <v>303</v>
      </c>
      <c r="D309" s="38">
        <v>652814</v>
      </c>
      <c r="E309" s="38">
        <v>146863</v>
      </c>
      <c r="F309" s="38">
        <v>652556</v>
      </c>
      <c r="G309" s="38">
        <v>147032</v>
      </c>
      <c r="H309" s="38">
        <v>1994</v>
      </c>
      <c r="I309" s="38">
        <v>8</v>
      </c>
      <c r="J309" s="38">
        <v>16</v>
      </c>
      <c r="K309" s="38">
        <v>2</v>
      </c>
      <c r="L309" s="38" t="s">
        <v>249</v>
      </c>
      <c r="M309" s="38">
        <v>1.8</v>
      </c>
      <c r="N309" s="38">
        <v>6.5</v>
      </c>
      <c r="O309" s="40">
        <f t="shared" si="4"/>
        <v>0.172</v>
      </c>
      <c r="P309" s="38">
        <v>86</v>
      </c>
    </row>
    <row r="310" spans="1:16" ht="12.75">
      <c r="A310" s="38" t="s">
        <v>245</v>
      </c>
      <c r="B310" s="38" t="s">
        <v>302</v>
      </c>
      <c r="C310" s="38" t="s">
        <v>303</v>
      </c>
      <c r="D310" s="38">
        <v>652814</v>
      </c>
      <c r="E310" s="38">
        <v>146863</v>
      </c>
      <c r="F310" s="38">
        <v>652556</v>
      </c>
      <c r="G310" s="38">
        <v>147032</v>
      </c>
      <c r="H310" s="38">
        <v>1995</v>
      </c>
      <c r="I310" s="38">
        <v>8</v>
      </c>
      <c r="J310" s="38">
        <v>30</v>
      </c>
      <c r="K310" s="38">
        <v>2</v>
      </c>
      <c r="L310" s="38" t="s">
        <v>249</v>
      </c>
      <c r="M310" s="38">
        <v>1.4</v>
      </c>
      <c r="N310" s="38">
        <v>2.7</v>
      </c>
      <c r="O310" s="40">
        <f t="shared" si="4"/>
        <v>0.24</v>
      </c>
      <c r="P310" s="38">
        <v>120</v>
      </c>
    </row>
    <row r="311" spans="1:16" ht="12.75">
      <c r="A311" s="38" t="s">
        <v>245</v>
      </c>
      <c r="B311" s="38" t="s">
        <v>302</v>
      </c>
      <c r="C311" s="38" t="s">
        <v>303</v>
      </c>
      <c r="D311" s="38">
        <v>652814</v>
      </c>
      <c r="E311" s="38">
        <v>146863</v>
      </c>
      <c r="F311" s="38">
        <v>652556</v>
      </c>
      <c r="G311" s="38">
        <v>147032</v>
      </c>
      <c r="H311" s="38">
        <v>1996</v>
      </c>
      <c r="I311" s="38">
        <v>9</v>
      </c>
      <c r="J311" s="38">
        <v>9</v>
      </c>
      <c r="K311" s="38">
        <v>2</v>
      </c>
      <c r="L311" s="38" t="s">
        <v>249</v>
      </c>
      <c r="M311" s="38">
        <v>1.5</v>
      </c>
      <c r="N311" s="38">
        <v>1</v>
      </c>
      <c r="O311" s="40">
        <f t="shared" si="4"/>
        <v>0.18</v>
      </c>
      <c r="P311" s="38">
        <v>90</v>
      </c>
    </row>
    <row r="312" spans="1:16" ht="12.75">
      <c r="A312" s="38" t="s">
        <v>245</v>
      </c>
      <c r="B312" s="38" t="s">
        <v>302</v>
      </c>
      <c r="C312" s="38" t="s">
        <v>303</v>
      </c>
      <c r="D312" s="38">
        <v>652814</v>
      </c>
      <c r="E312" s="38">
        <v>146863</v>
      </c>
      <c r="F312" s="38">
        <v>652556</v>
      </c>
      <c r="G312" s="38">
        <v>147032</v>
      </c>
      <c r="H312" s="38">
        <v>1997</v>
      </c>
      <c r="I312" s="38">
        <v>8</v>
      </c>
      <c r="J312" s="38">
        <v>14</v>
      </c>
      <c r="K312" s="38">
        <v>0.5</v>
      </c>
      <c r="L312" s="38" t="s">
        <v>249</v>
      </c>
      <c r="M312" s="38">
        <v>2.4</v>
      </c>
      <c r="N312" s="38">
        <v>4.6</v>
      </c>
      <c r="O312" s="40">
        <f t="shared" si="4"/>
        <v>0.16</v>
      </c>
      <c r="P312" s="38">
        <v>80</v>
      </c>
    </row>
    <row r="313" spans="1:16" ht="12.75">
      <c r="A313" s="38" t="s">
        <v>245</v>
      </c>
      <c r="B313" s="38" t="s">
        <v>302</v>
      </c>
      <c r="C313" s="38" t="s">
        <v>303</v>
      </c>
      <c r="D313" s="38">
        <v>652814</v>
      </c>
      <c r="E313" s="38">
        <v>146863</v>
      </c>
      <c r="F313" s="38">
        <v>652556</v>
      </c>
      <c r="G313" s="38">
        <v>147032</v>
      </c>
      <c r="H313" s="38">
        <v>1998</v>
      </c>
      <c r="I313" s="38">
        <v>7</v>
      </c>
      <c r="J313" s="38">
        <v>28</v>
      </c>
      <c r="K313" s="38">
        <v>0.5</v>
      </c>
      <c r="L313" s="38" t="s">
        <v>249</v>
      </c>
      <c r="M313" s="38">
        <v>1.4</v>
      </c>
      <c r="N313" s="38">
        <v>11</v>
      </c>
      <c r="O313" s="40">
        <f t="shared" si="4"/>
        <v>0.22</v>
      </c>
      <c r="P313" s="38">
        <v>110</v>
      </c>
    </row>
    <row r="314" spans="1:16" ht="12.75">
      <c r="A314" s="38" t="s">
        <v>245</v>
      </c>
      <c r="B314" s="38" t="s">
        <v>302</v>
      </c>
      <c r="C314" s="38" t="s">
        <v>303</v>
      </c>
      <c r="D314" s="38">
        <v>652814</v>
      </c>
      <c r="E314" s="38">
        <v>146863</v>
      </c>
      <c r="F314" s="38">
        <v>652556</v>
      </c>
      <c r="G314" s="38">
        <v>147032</v>
      </c>
      <c r="H314" s="38">
        <v>1999</v>
      </c>
      <c r="I314" s="38">
        <v>8</v>
      </c>
      <c r="J314" s="38">
        <v>5</v>
      </c>
      <c r="K314" s="38">
        <v>0.5</v>
      </c>
      <c r="L314" s="38" t="s">
        <v>249</v>
      </c>
      <c r="M314" s="38">
        <v>1.1</v>
      </c>
      <c r="N314" s="38">
        <v>6.8</v>
      </c>
      <c r="O314" s="40">
        <f t="shared" si="4"/>
        <v>0.22</v>
      </c>
      <c r="P314" s="38">
        <v>110</v>
      </c>
    </row>
    <row r="315" spans="1:16" ht="12.75">
      <c r="A315" s="38" t="s">
        <v>245</v>
      </c>
      <c r="B315" s="38" t="s">
        <v>302</v>
      </c>
      <c r="C315" s="38" t="s">
        <v>303</v>
      </c>
      <c r="D315" s="38">
        <v>652814</v>
      </c>
      <c r="E315" s="38">
        <v>146863</v>
      </c>
      <c r="F315" s="38">
        <v>652556</v>
      </c>
      <c r="G315" s="38">
        <v>147032</v>
      </c>
      <c r="H315" s="38">
        <v>2000</v>
      </c>
      <c r="I315" s="38">
        <v>8</v>
      </c>
      <c r="J315" s="38">
        <v>2</v>
      </c>
      <c r="K315" s="38">
        <v>0.5</v>
      </c>
      <c r="L315" s="38" t="s">
        <v>249</v>
      </c>
      <c r="M315" s="38">
        <v>0.8</v>
      </c>
      <c r="N315" s="38">
        <v>15</v>
      </c>
      <c r="O315" s="40">
        <f t="shared" si="4"/>
        <v>0.32</v>
      </c>
      <c r="P315" s="38">
        <v>160</v>
      </c>
    </row>
    <row r="316" spans="1:16" ht="12.75">
      <c r="A316" s="38" t="s">
        <v>245</v>
      </c>
      <c r="B316" s="38" t="s">
        <v>302</v>
      </c>
      <c r="C316" s="38" t="s">
        <v>303</v>
      </c>
      <c r="D316" s="38">
        <v>652814</v>
      </c>
      <c r="E316" s="38">
        <v>146863</v>
      </c>
      <c r="F316" s="38">
        <v>652556</v>
      </c>
      <c r="G316" s="38">
        <v>147032</v>
      </c>
      <c r="H316" s="38">
        <v>2001</v>
      </c>
      <c r="I316" s="38">
        <v>9</v>
      </c>
      <c r="J316" s="38">
        <v>13</v>
      </c>
      <c r="K316" s="38">
        <v>0.5</v>
      </c>
      <c r="L316" s="38" t="s">
        <v>249</v>
      </c>
      <c r="M316" s="38">
        <v>1.4</v>
      </c>
      <c r="N316" s="38">
        <v>10</v>
      </c>
      <c r="O316" s="40">
        <f t="shared" si="4"/>
        <v>0.1</v>
      </c>
      <c r="P316" s="38">
        <v>50</v>
      </c>
    </row>
    <row r="317" spans="1:16" ht="12.75">
      <c r="A317" s="38" t="s">
        <v>245</v>
      </c>
      <c r="B317" s="38" t="s">
        <v>302</v>
      </c>
      <c r="C317" s="38" t="s">
        <v>303</v>
      </c>
      <c r="D317" s="38">
        <v>652814</v>
      </c>
      <c r="E317" s="38">
        <v>146863</v>
      </c>
      <c r="F317" s="38">
        <v>652556</v>
      </c>
      <c r="G317" s="38">
        <v>147032</v>
      </c>
      <c r="H317" s="38">
        <v>2002</v>
      </c>
      <c r="I317" s="38">
        <v>8</v>
      </c>
      <c r="J317" s="38">
        <v>8</v>
      </c>
      <c r="K317" s="38">
        <v>0.5</v>
      </c>
      <c r="L317" s="38" t="s">
        <v>249</v>
      </c>
      <c r="M317" s="38">
        <v>0.7</v>
      </c>
      <c r="N317" s="38">
        <v>7.1</v>
      </c>
      <c r="O317" s="40">
        <f t="shared" si="4"/>
        <v>0.23</v>
      </c>
      <c r="P317" s="38">
        <v>115</v>
      </c>
    </row>
    <row r="318" spans="1:19" ht="12.75">
      <c r="A318" s="38" t="s">
        <v>245</v>
      </c>
      <c r="B318" s="38" t="s">
        <v>304</v>
      </c>
      <c r="C318" s="38" t="s">
        <v>305</v>
      </c>
      <c r="D318" s="38">
        <v>662932</v>
      </c>
      <c r="E318" s="38">
        <v>146477</v>
      </c>
      <c r="F318" s="38">
        <v>662898</v>
      </c>
      <c r="G318" s="38">
        <v>146400</v>
      </c>
      <c r="H318" s="38">
        <v>1992</v>
      </c>
      <c r="I318" s="38">
        <v>9</v>
      </c>
      <c r="J318" s="38">
        <v>16</v>
      </c>
      <c r="K318" s="38">
        <v>2</v>
      </c>
      <c r="L318" s="38" t="s">
        <v>249</v>
      </c>
      <c r="M318" s="38">
        <v>2.5</v>
      </c>
      <c r="N318" s="38">
        <v>10.7</v>
      </c>
      <c r="O318" s="40">
        <f t="shared" si="4"/>
        <v>0.1</v>
      </c>
      <c r="P318" s="38">
        <v>50</v>
      </c>
      <c r="S318" s="38" t="s">
        <v>306</v>
      </c>
    </row>
    <row r="319" spans="1:19" ht="12.75">
      <c r="A319" s="38" t="s">
        <v>245</v>
      </c>
      <c r="B319" s="38" t="s">
        <v>304</v>
      </c>
      <c r="C319" s="38" t="s">
        <v>305</v>
      </c>
      <c r="D319" s="38">
        <v>662932</v>
      </c>
      <c r="E319" s="38">
        <v>146477</v>
      </c>
      <c r="F319" s="38">
        <v>662898</v>
      </c>
      <c r="G319" s="38">
        <v>146400</v>
      </c>
      <c r="H319" s="38">
        <v>1993</v>
      </c>
      <c r="I319" s="38">
        <v>10</v>
      </c>
      <c r="J319" s="38">
        <v>4</v>
      </c>
      <c r="K319" s="38">
        <v>2</v>
      </c>
      <c r="L319" s="38" t="s">
        <v>249</v>
      </c>
      <c r="M319" s="38">
        <v>2.4</v>
      </c>
      <c r="N319" s="38">
        <v>2.9</v>
      </c>
      <c r="O319" s="40">
        <f t="shared" si="4"/>
        <v>0.12</v>
      </c>
      <c r="P319" s="38">
        <v>60</v>
      </c>
      <c r="S319" s="38" t="s">
        <v>306</v>
      </c>
    </row>
    <row r="320" spans="1:19" ht="12.75">
      <c r="A320" s="38" t="s">
        <v>245</v>
      </c>
      <c r="B320" s="38" t="s">
        <v>304</v>
      </c>
      <c r="C320" s="38" t="s">
        <v>305</v>
      </c>
      <c r="D320" s="38">
        <v>662932</v>
      </c>
      <c r="E320" s="38">
        <v>146477</v>
      </c>
      <c r="F320" s="38">
        <v>662898</v>
      </c>
      <c r="G320" s="38">
        <v>146400</v>
      </c>
      <c r="H320" s="38">
        <v>1994</v>
      </c>
      <c r="I320" s="38">
        <v>8</v>
      </c>
      <c r="J320" s="38">
        <v>1</v>
      </c>
      <c r="K320" s="38">
        <v>2</v>
      </c>
      <c r="L320" s="38" t="s">
        <v>249</v>
      </c>
      <c r="M320" s="38">
        <v>3.7</v>
      </c>
      <c r="N320" s="38">
        <v>10</v>
      </c>
      <c r="O320" s="40">
        <f t="shared" si="4"/>
        <v>0.098</v>
      </c>
      <c r="P320" s="38">
        <v>49</v>
      </c>
      <c r="S320" s="38" t="s">
        <v>306</v>
      </c>
    </row>
    <row r="321" spans="1:19" ht="12.75">
      <c r="A321" s="38" t="s">
        <v>245</v>
      </c>
      <c r="B321" s="38" t="s">
        <v>304</v>
      </c>
      <c r="C321" s="38" t="s">
        <v>305</v>
      </c>
      <c r="D321" s="38">
        <v>662932</v>
      </c>
      <c r="E321" s="38">
        <v>146477</v>
      </c>
      <c r="F321" s="38">
        <v>662898</v>
      </c>
      <c r="G321" s="38">
        <v>146400</v>
      </c>
      <c r="H321" s="38">
        <v>1995</v>
      </c>
      <c r="I321" s="38">
        <v>8</v>
      </c>
      <c r="J321" s="38">
        <v>29</v>
      </c>
      <c r="K321" s="38">
        <v>2</v>
      </c>
      <c r="L321" s="38" t="s">
        <v>249</v>
      </c>
      <c r="M321" s="38">
        <v>1.9</v>
      </c>
      <c r="N321" s="38">
        <v>5.2</v>
      </c>
      <c r="O321" s="40">
        <f t="shared" si="4"/>
        <v>0.1</v>
      </c>
      <c r="P321" s="38">
        <v>50</v>
      </c>
      <c r="S321" s="38" t="s">
        <v>306</v>
      </c>
    </row>
    <row r="322" spans="1:19" ht="12.75">
      <c r="A322" s="38" t="s">
        <v>245</v>
      </c>
      <c r="B322" s="38" t="s">
        <v>304</v>
      </c>
      <c r="C322" s="38" t="s">
        <v>305</v>
      </c>
      <c r="D322" s="38">
        <v>662932</v>
      </c>
      <c r="E322" s="38">
        <v>146477</v>
      </c>
      <c r="F322" s="38">
        <v>662898</v>
      </c>
      <c r="G322" s="38">
        <v>146400</v>
      </c>
      <c r="H322" s="38">
        <v>1996</v>
      </c>
      <c r="I322" s="38">
        <v>9</v>
      </c>
      <c r="J322" s="38">
        <v>11</v>
      </c>
      <c r="K322" s="38">
        <v>2</v>
      </c>
      <c r="L322" s="38" t="s">
        <v>249</v>
      </c>
      <c r="M322" s="38">
        <v>2.5</v>
      </c>
      <c r="N322" s="38">
        <v>2.6</v>
      </c>
      <c r="O322" s="40">
        <f>P322/500</f>
        <v>0.06</v>
      </c>
      <c r="P322" s="38">
        <v>30</v>
      </c>
      <c r="S322" s="38" t="s">
        <v>306</v>
      </c>
    </row>
    <row r="323" spans="1:19" ht="12.75">
      <c r="A323" s="38" t="s">
        <v>245</v>
      </c>
      <c r="B323" s="38" t="s">
        <v>304</v>
      </c>
      <c r="C323" s="38" t="s">
        <v>305</v>
      </c>
      <c r="D323" s="38">
        <v>662932</v>
      </c>
      <c r="E323" s="38">
        <v>146477</v>
      </c>
      <c r="F323" s="38">
        <v>662898</v>
      </c>
      <c r="G323" s="38">
        <v>146400</v>
      </c>
      <c r="H323" s="38">
        <v>1997</v>
      </c>
      <c r="I323" s="38">
        <v>8</v>
      </c>
      <c r="J323" s="38">
        <v>28</v>
      </c>
      <c r="K323" s="38">
        <v>0.5</v>
      </c>
      <c r="L323" s="38" t="s">
        <v>249</v>
      </c>
      <c r="M323" s="38">
        <v>2.1</v>
      </c>
      <c r="N323" s="38">
        <v>5.5</v>
      </c>
      <c r="O323" s="40">
        <f>P323/500</f>
        <v>0.1</v>
      </c>
      <c r="P323" s="38">
        <v>50</v>
      </c>
      <c r="S323" s="38" t="s">
        <v>306</v>
      </c>
    </row>
    <row r="324" spans="1:19" ht="12.75">
      <c r="A324" s="38" t="s">
        <v>245</v>
      </c>
      <c r="B324" s="38" t="s">
        <v>304</v>
      </c>
      <c r="C324" s="38" t="s">
        <v>305</v>
      </c>
      <c r="D324" s="38">
        <v>662932</v>
      </c>
      <c r="E324" s="38">
        <v>146477</v>
      </c>
      <c r="F324" s="38">
        <v>662898</v>
      </c>
      <c r="G324" s="38">
        <v>146400</v>
      </c>
      <c r="H324" s="38">
        <v>1998</v>
      </c>
      <c r="I324" s="38">
        <v>8</v>
      </c>
      <c r="J324" s="38">
        <v>3</v>
      </c>
      <c r="K324" s="38">
        <v>0.5</v>
      </c>
      <c r="L324" s="38" t="s">
        <v>249</v>
      </c>
      <c r="M324" s="38">
        <v>1.5</v>
      </c>
      <c r="N324" s="38">
        <v>21</v>
      </c>
      <c r="O324" s="40">
        <f>P324/500</f>
        <v>0.12</v>
      </c>
      <c r="P324" s="38">
        <v>60</v>
      </c>
      <c r="S324" s="38" t="s">
        <v>306</v>
      </c>
    </row>
    <row r="325" spans="1:19" ht="12.75">
      <c r="A325" s="38" t="s">
        <v>245</v>
      </c>
      <c r="B325" s="38" t="s">
        <v>304</v>
      </c>
      <c r="C325" s="38" t="s">
        <v>305</v>
      </c>
      <c r="D325" s="38">
        <v>662932</v>
      </c>
      <c r="E325" s="38">
        <v>146477</v>
      </c>
      <c r="F325" s="38">
        <v>662898</v>
      </c>
      <c r="G325" s="38">
        <v>146400</v>
      </c>
      <c r="H325" s="38">
        <v>1999</v>
      </c>
      <c r="I325" s="38">
        <v>8</v>
      </c>
      <c r="J325" s="38">
        <v>24</v>
      </c>
      <c r="K325" s="38">
        <v>0.5</v>
      </c>
      <c r="L325" s="38" t="s">
        <v>249</v>
      </c>
      <c r="M325" s="38">
        <v>2.1</v>
      </c>
      <c r="N325" s="38">
        <v>5.3</v>
      </c>
      <c r="S325" s="38" t="s">
        <v>306</v>
      </c>
    </row>
    <row r="326" spans="1:19" ht="12.75">
      <c r="A326" s="38" t="s">
        <v>245</v>
      </c>
      <c r="B326" s="38" t="s">
        <v>304</v>
      </c>
      <c r="C326" s="38" t="s">
        <v>305</v>
      </c>
      <c r="D326" s="38">
        <v>662932</v>
      </c>
      <c r="E326" s="38">
        <v>146477</v>
      </c>
      <c r="F326" s="38">
        <v>662898</v>
      </c>
      <c r="G326" s="38">
        <v>146400</v>
      </c>
      <c r="H326" s="38">
        <v>2000</v>
      </c>
      <c r="I326" s="38">
        <v>8</v>
      </c>
      <c r="J326" s="38">
        <v>22</v>
      </c>
      <c r="K326" s="38">
        <v>0.5</v>
      </c>
      <c r="L326" s="38" t="s">
        <v>249</v>
      </c>
      <c r="M326" s="38">
        <v>1.4</v>
      </c>
      <c r="N326" s="38">
        <v>17</v>
      </c>
      <c r="O326" s="40">
        <f aca="true" t="shared" si="5" ref="O326:O338">P326/500</f>
        <v>0.16</v>
      </c>
      <c r="P326" s="38">
        <v>80</v>
      </c>
      <c r="S326" s="38" t="s">
        <v>306</v>
      </c>
    </row>
    <row r="327" spans="1:19" ht="12.75">
      <c r="A327" s="38" t="s">
        <v>245</v>
      </c>
      <c r="B327" s="38" t="s">
        <v>304</v>
      </c>
      <c r="C327" s="38" t="s">
        <v>305</v>
      </c>
      <c r="D327" s="38">
        <v>662932</v>
      </c>
      <c r="E327" s="38">
        <v>146477</v>
      </c>
      <c r="F327" s="38">
        <v>662898</v>
      </c>
      <c r="G327" s="38">
        <v>146400</v>
      </c>
      <c r="H327" s="38">
        <v>2001</v>
      </c>
      <c r="I327" s="38">
        <v>8</v>
      </c>
      <c r="J327" s="38">
        <v>2</v>
      </c>
      <c r="K327" s="38">
        <v>0.5</v>
      </c>
      <c r="L327" s="38" t="s">
        <v>249</v>
      </c>
      <c r="M327" s="38">
        <v>1.7</v>
      </c>
      <c r="N327" s="38">
        <v>47</v>
      </c>
      <c r="O327" s="40">
        <f t="shared" si="5"/>
        <v>0.1</v>
      </c>
      <c r="P327" s="38">
        <v>50</v>
      </c>
      <c r="S327" s="38" t="s">
        <v>306</v>
      </c>
    </row>
    <row r="328" spans="1:19" ht="12.75">
      <c r="A328" s="38" t="s">
        <v>245</v>
      </c>
      <c r="B328" s="38" t="s">
        <v>304</v>
      </c>
      <c r="C328" s="38" t="s">
        <v>305</v>
      </c>
      <c r="D328" s="38">
        <v>662932</v>
      </c>
      <c r="E328" s="38">
        <v>146477</v>
      </c>
      <c r="F328" s="38">
        <v>662898</v>
      </c>
      <c r="G328" s="38">
        <v>146400</v>
      </c>
      <c r="H328" s="38">
        <v>2002</v>
      </c>
      <c r="I328" s="38">
        <v>8</v>
      </c>
      <c r="J328" s="38">
        <v>19</v>
      </c>
      <c r="K328" s="38">
        <v>0.5</v>
      </c>
      <c r="L328" s="38" t="s">
        <v>249</v>
      </c>
      <c r="M328" s="38">
        <v>1.7</v>
      </c>
      <c r="N328" s="38">
        <v>5</v>
      </c>
      <c r="O328" s="40">
        <f t="shared" si="5"/>
        <v>0.14</v>
      </c>
      <c r="P328" s="38">
        <v>70</v>
      </c>
      <c r="S328" s="38" t="s">
        <v>306</v>
      </c>
    </row>
    <row r="329" spans="1:16" ht="12.75">
      <c r="A329" s="38" t="s">
        <v>245</v>
      </c>
      <c r="B329" s="38" t="s">
        <v>307</v>
      </c>
      <c r="C329" s="38" t="s">
        <v>308</v>
      </c>
      <c r="D329" s="38">
        <v>655448</v>
      </c>
      <c r="E329" s="38">
        <v>143468</v>
      </c>
      <c r="F329" s="38">
        <v>655681</v>
      </c>
      <c r="G329" s="38">
        <v>143519</v>
      </c>
      <c r="H329" s="38">
        <v>1986</v>
      </c>
      <c r="I329" s="38">
        <v>8</v>
      </c>
      <c r="J329" s="38">
        <v>11</v>
      </c>
      <c r="K329" s="38">
        <v>0.5</v>
      </c>
      <c r="L329" s="38" t="s">
        <v>248</v>
      </c>
      <c r="M329" s="38">
        <v>1.1</v>
      </c>
      <c r="N329" s="38">
        <v>7.9</v>
      </c>
      <c r="O329" s="40">
        <f t="shared" si="5"/>
        <v>0.14</v>
      </c>
      <c r="P329" s="38">
        <v>70</v>
      </c>
    </row>
    <row r="330" spans="1:16" ht="12.75">
      <c r="A330" s="38" t="s">
        <v>245</v>
      </c>
      <c r="B330" s="38" t="s">
        <v>307</v>
      </c>
      <c r="C330" s="38" t="s">
        <v>308</v>
      </c>
      <c r="D330" s="38">
        <v>655448</v>
      </c>
      <c r="E330" s="38">
        <v>143468</v>
      </c>
      <c r="F330" s="38">
        <v>655681</v>
      </c>
      <c r="G330" s="38">
        <v>143519</v>
      </c>
      <c r="H330" s="38">
        <v>1987</v>
      </c>
      <c r="I330" s="38">
        <v>8</v>
      </c>
      <c r="J330" s="38">
        <v>6</v>
      </c>
      <c r="K330" s="38">
        <v>0.5</v>
      </c>
      <c r="L330" s="38" t="s">
        <v>248</v>
      </c>
      <c r="M330" s="38">
        <v>1.8</v>
      </c>
      <c r="N330" s="38">
        <v>9.65</v>
      </c>
      <c r="O330" s="40">
        <f t="shared" si="5"/>
        <v>0.2</v>
      </c>
      <c r="P330" s="38">
        <v>100</v>
      </c>
    </row>
    <row r="331" spans="1:16" ht="12.75">
      <c r="A331" s="38" t="s">
        <v>245</v>
      </c>
      <c r="B331" s="38" t="s">
        <v>307</v>
      </c>
      <c r="C331" s="38" t="s">
        <v>308</v>
      </c>
      <c r="D331" s="38">
        <v>655448</v>
      </c>
      <c r="E331" s="38">
        <v>143468</v>
      </c>
      <c r="F331" s="38">
        <v>655681</v>
      </c>
      <c r="G331" s="38">
        <v>143519</v>
      </c>
      <c r="H331" s="38">
        <v>1988</v>
      </c>
      <c r="I331" s="38">
        <v>7</v>
      </c>
      <c r="J331" s="38">
        <v>26</v>
      </c>
      <c r="K331" s="38">
        <v>0.5</v>
      </c>
      <c r="L331" s="38" t="s">
        <v>248</v>
      </c>
      <c r="M331" s="38">
        <v>1.7</v>
      </c>
      <c r="N331" s="38">
        <v>13.3</v>
      </c>
      <c r="O331" s="40">
        <f t="shared" si="5"/>
        <v>0.18</v>
      </c>
      <c r="P331" s="38">
        <v>90</v>
      </c>
    </row>
    <row r="332" spans="1:16" ht="12.75">
      <c r="A332" s="38" t="s">
        <v>245</v>
      </c>
      <c r="B332" s="38" t="s">
        <v>307</v>
      </c>
      <c r="C332" s="38" t="s">
        <v>308</v>
      </c>
      <c r="D332" s="38">
        <v>655448</v>
      </c>
      <c r="E332" s="38">
        <v>143468</v>
      </c>
      <c r="F332" s="38">
        <v>655681</v>
      </c>
      <c r="G332" s="38">
        <v>143519</v>
      </c>
      <c r="H332" s="38">
        <v>1989</v>
      </c>
      <c r="I332" s="38">
        <v>9</v>
      </c>
      <c r="J332" s="38">
        <v>1</v>
      </c>
      <c r="K332" s="38">
        <v>0.5</v>
      </c>
      <c r="L332" s="38" t="s">
        <v>248</v>
      </c>
      <c r="M332" s="38">
        <v>2</v>
      </c>
      <c r="N332" s="38">
        <v>6.9</v>
      </c>
      <c r="O332" s="40">
        <f t="shared" si="5"/>
        <v>0.11</v>
      </c>
      <c r="P332" s="38">
        <v>55</v>
      </c>
    </row>
    <row r="333" spans="1:16" ht="12.75">
      <c r="A333" s="38" t="s">
        <v>245</v>
      </c>
      <c r="B333" s="38" t="s">
        <v>307</v>
      </c>
      <c r="C333" s="38" t="s">
        <v>308</v>
      </c>
      <c r="D333" s="38">
        <v>655448</v>
      </c>
      <c r="E333" s="38">
        <v>143468</v>
      </c>
      <c r="F333" s="38">
        <v>655681</v>
      </c>
      <c r="G333" s="38">
        <v>143519</v>
      </c>
      <c r="H333" s="38">
        <v>1990</v>
      </c>
      <c r="I333" s="38">
        <v>8</v>
      </c>
      <c r="J333" s="38">
        <v>8</v>
      </c>
      <c r="K333" s="38">
        <v>0.5</v>
      </c>
      <c r="L333" s="38" t="s">
        <v>248</v>
      </c>
      <c r="M333" s="38">
        <v>1.2</v>
      </c>
      <c r="N333" s="38">
        <v>8</v>
      </c>
      <c r="O333" s="40">
        <f t="shared" si="5"/>
        <v>0.11</v>
      </c>
      <c r="P333" s="38">
        <v>55</v>
      </c>
    </row>
    <row r="334" spans="1:16" ht="12.75">
      <c r="A334" s="38" t="s">
        <v>245</v>
      </c>
      <c r="B334" s="38" t="s">
        <v>307</v>
      </c>
      <c r="C334" s="38" t="s">
        <v>308</v>
      </c>
      <c r="D334" s="38">
        <v>655448</v>
      </c>
      <c r="E334" s="38">
        <v>143468</v>
      </c>
      <c r="F334" s="38">
        <v>655681</v>
      </c>
      <c r="G334" s="38">
        <v>143519</v>
      </c>
      <c r="H334" s="38">
        <v>1992</v>
      </c>
      <c r="I334" s="38">
        <v>10</v>
      </c>
      <c r="J334" s="38">
        <v>2</v>
      </c>
      <c r="K334" s="38">
        <v>2</v>
      </c>
      <c r="L334" s="38" t="s">
        <v>249</v>
      </c>
      <c r="M334" s="38">
        <v>1.9</v>
      </c>
      <c r="N334" s="38">
        <v>5.1</v>
      </c>
      <c r="O334" s="40">
        <f t="shared" si="5"/>
        <v>0.12</v>
      </c>
      <c r="P334" s="38">
        <v>60</v>
      </c>
    </row>
    <row r="335" spans="1:16" ht="12.75">
      <c r="A335" s="38" t="s">
        <v>245</v>
      </c>
      <c r="B335" s="38" t="s">
        <v>307</v>
      </c>
      <c r="C335" s="38" t="s">
        <v>308</v>
      </c>
      <c r="D335" s="38">
        <v>655448</v>
      </c>
      <c r="E335" s="38">
        <v>143468</v>
      </c>
      <c r="F335" s="38">
        <v>655681</v>
      </c>
      <c r="G335" s="38">
        <v>143519</v>
      </c>
      <c r="H335" s="38">
        <v>1993</v>
      </c>
      <c r="I335" s="38">
        <v>10</v>
      </c>
      <c r="J335" s="38">
        <v>12</v>
      </c>
      <c r="K335" s="38">
        <v>1</v>
      </c>
      <c r="L335" s="38" t="s">
        <v>249</v>
      </c>
      <c r="M335" s="38">
        <v>2</v>
      </c>
      <c r="N335" s="38">
        <v>3.43</v>
      </c>
      <c r="O335" s="40">
        <f t="shared" si="5"/>
        <v>0.1</v>
      </c>
      <c r="P335" s="38">
        <v>50</v>
      </c>
    </row>
    <row r="336" spans="1:16" ht="12.75">
      <c r="A336" s="38" t="s">
        <v>245</v>
      </c>
      <c r="B336" s="38" t="s">
        <v>307</v>
      </c>
      <c r="C336" s="38" t="s">
        <v>308</v>
      </c>
      <c r="D336" s="38">
        <v>655448</v>
      </c>
      <c r="E336" s="38">
        <v>143468</v>
      </c>
      <c r="F336" s="38">
        <v>655681</v>
      </c>
      <c r="G336" s="38">
        <v>143519</v>
      </c>
      <c r="H336" s="38">
        <v>1994</v>
      </c>
      <c r="I336" s="38">
        <v>8</v>
      </c>
      <c r="J336" s="38">
        <v>30</v>
      </c>
      <c r="K336" s="38">
        <v>1</v>
      </c>
      <c r="L336" s="38" t="s">
        <v>249</v>
      </c>
      <c r="M336" s="38">
        <v>3.3</v>
      </c>
      <c r="N336" s="38">
        <v>7.4</v>
      </c>
      <c r="O336" s="40">
        <f t="shared" si="5"/>
        <v>0.122</v>
      </c>
      <c r="P336" s="38">
        <v>61</v>
      </c>
    </row>
    <row r="337" spans="1:16" ht="12.75">
      <c r="A337" s="38" t="s">
        <v>245</v>
      </c>
      <c r="B337" s="38" t="s">
        <v>307</v>
      </c>
      <c r="C337" s="38" t="s">
        <v>308</v>
      </c>
      <c r="D337" s="38">
        <v>655448</v>
      </c>
      <c r="E337" s="38">
        <v>143468</v>
      </c>
      <c r="F337" s="38">
        <v>655681</v>
      </c>
      <c r="G337" s="38">
        <v>143519</v>
      </c>
      <c r="H337" s="38">
        <v>1995</v>
      </c>
      <c r="I337" s="38">
        <v>8</v>
      </c>
      <c r="J337" s="38">
        <v>30</v>
      </c>
      <c r="K337" s="38">
        <v>2</v>
      </c>
      <c r="L337" s="38" t="s">
        <v>249</v>
      </c>
      <c r="N337" s="38">
        <v>6.6</v>
      </c>
      <c r="O337" s="40">
        <f t="shared" si="5"/>
        <v>0.18</v>
      </c>
      <c r="P337" s="38">
        <v>90</v>
      </c>
    </row>
    <row r="338" spans="1:16" ht="12.75">
      <c r="A338" s="38" t="s">
        <v>245</v>
      </c>
      <c r="B338" s="38" t="s">
        <v>307</v>
      </c>
      <c r="C338" s="38" t="s">
        <v>308</v>
      </c>
      <c r="D338" s="38">
        <v>655448</v>
      </c>
      <c r="E338" s="38">
        <v>143468</v>
      </c>
      <c r="F338" s="38">
        <v>655681</v>
      </c>
      <c r="G338" s="38">
        <v>143519</v>
      </c>
      <c r="H338" s="38">
        <v>1996</v>
      </c>
      <c r="I338" s="38">
        <v>8</v>
      </c>
      <c r="J338" s="38">
        <v>6</v>
      </c>
      <c r="K338" s="38">
        <v>1.7</v>
      </c>
      <c r="L338" s="38" t="s">
        <v>249</v>
      </c>
      <c r="N338" s="38">
        <v>3</v>
      </c>
      <c r="O338" s="40">
        <f t="shared" si="5"/>
        <v>0.14</v>
      </c>
      <c r="P338" s="38">
        <v>70</v>
      </c>
    </row>
    <row r="339" spans="1:14" ht="12.75">
      <c r="A339" s="38" t="s">
        <v>245</v>
      </c>
      <c r="B339" s="38" t="s">
        <v>307</v>
      </c>
      <c r="C339" s="38" t="s">
        <v>308</v>
      </c>
      <c r="D339" s="38">
        <v>655448</v>
      </c>
      <c r="E339" s="38">
        <v>143468</v>
      </c>
      <c r="F339" s="38">
        <v>655681</v>
      </c>
      <c r="G339" s="38">
        <v>143519</v>
      </c>
      <c r="H339" s="38">
        <v>1997</v>
      </c>
      <c r="I339" s="38">
        <v>7</v>
      </c>
      <c r="J339" s="38">
        <v>31</v>
      </c>
      <c r="K339" s="38">
        <v>2</v>
      </c>
      <c r="L339" s="38" t="s">
        <v>249</v>
      </c>
      <c r="N339" s="38">
        <v>10</v>
      </c>
    </row>
    <row r="340" spans="1:16" ht="12.75">
      <c r="A340" s="38" t="s">
        <v>245</v>
      </c>
      <c r="B340" s="38" t="s">
        <v>307</v>
      </c>
      <c r="C340" s="38" t="s">
        <v>308</v>
      </c>
      <c r="D340" s="38">
        <v>655448</v>
      </c>
      <c r="E340" s="38">
        <v>143468</v>
      </c>
      <c r="F340" s="38">
        <v>655681</v>
      </c>
      <c r="G340" s="38">
        <v>143519</v>
      </c>
      <c r="H340" s="38">
        <v>1998</v>
      </c>
      <c r="I340" s="38">
        <v>7</v>
      </c>
      <c r="J340" s="38">
        <v>28</v>
      </c>
      <c r="K340" s="38">
        <v>0.5</v>
      </c>
      <c r="L340" s="38" t="s">
        <v>249</v>
      </c>
      <c r="M340" s="38">
        <v>0.9</v>
      </c>
      <c r="N340" s="38">
        <v>16</v>
      </c>
      <c r="O340" s="40">
        <f aca="true" t="shared" si="6" ref="O340:O403">P340/500</f>
        <v>0.18</v>
      </c>
      <c r="P340" s="38">
        <v>90</v>
      </c>
    </row>
    <row r="341" spans="1:16" ht="12.75">
      <c r="A341" s="38" t="s">
        <v>245</v>
      </c>
      <c r="B341" s="38" t="s">
        <v>307</v>
      </c>
      <c r="C341" s="38" t="s">
        <v>308</v>
      </c>
      <c r="D341" s="38">
        <v>655448</v>
      </c>
      <c r="E341" s="38">
        <v>143468</v>
      </c>
      <c r="F341" s="38">
        <v>655681</v>
      </c>
      <c r="G341" s="38">
        <v>143519</v>
      </c>
      <c r="H341" s="38">
        <v>1999</v>
      </c>
      <c r="I341" s="38">
        <v>8</v>
      </c>
      <c r="J341" s="38">
        <v>25</v>
      </c>
      <c r="K341" s="38">
        <v>0.5</v>
      </c>
      <c r="L341" s="38" t="s">
        <v>249</v>
      </c>
      <c r="M341" s="38">
        <v>0.9</v>
      </c>
      <c r="N341" s="38">
        <v>5.8</v>
      </c>
      <c r="O341" s="40">
        <f t="shared" si="6"/>
        <v>0.22</v>
      </c>
      <c r="P341" s="38">
        <v>110</v>
      </c>
    </row>
    <row r="342" spans="1:16" ht="12.75">
      <c r="A342" s="38" t="s">
        <v>245</v>
      </c>
      <c r="B342" s="38" t="s">
        <v>307</v>
      </c>
      <c r="C342" s="38" t="s">
        <v>308</v>
      </c>
      <c r="D342" s="38">
        <v>655448</v>
      </c>
      <c r="E342" s="38">
        <v>143468</v>
      </c>
      <c r="F342" s="38">
        <v>655681</v>
      </c>
      <c r="G342" s="38">
        <v>143519</v>
      </c>
      <c r="H342" s="38">
        <v>2000</v>
      </c>
      <c r="I342" s="38">
        <v>8</v>
      </c>
      <c r="J342" s="38">
        <v>10</v>
      </c>
      <c r="K342" s="38">
        <v>0.5</v>
      </c>
      <c r="L342" s="38" t="s">
        <v>249</v>
      </c>
      <c r="M342" s="38">
        <v>0.6</v>
      </c>
      <c r="N342" s="38">
        <v>27</v>
      </c>
      <c r="O342" s="40">
        <f t="shared" si="6"/>
        <v>0.32</v>
      </c>
      <c r="P342" s="38">
        <v>160</v>
      </c>
    </row>
    <row r="343" spans="1:16" ht="12.75">
      <c r="A343" s="38" t="s">
        <v>245</v>
      </c>
      <c r="B343" s="38" t="s">
        <v>307</v>
      </c>
      <c r="C343" s="38" t="s">
        <v>308</v>
      </c>
      <c r="D343" s="38">
        <v>655448</v>
      </c>
      <c r="E343" s="38">
        <v>143468</v>
      </c>
      <c r="F343" s="38">
        <v>655681</v>
      </c>
      <c r="G343" s="38">
        <v>143519</v>
      </c>
      <c r="H343" s="38">
        <v>2001</v>
      </c>
      <c r="I343" s="38">
        <v>8</v>
      </c>
      <c r="J343" s="38">
        <v>20</v>
      </c>
      <c r="K343" s="38">
        <v>0.5</v>
      </c>
      <c r="L343" s="38" t="s">
        <v>249</v>
      </c>
      <c r="M343" s="38">
        <v>1.1</v>
      </c>
      <c r="N343" s="38">
        <v>2.4</v>
      </c>
      <c r="O343" s="40">
        <f t="shared" si="6"/>
        <v>0.18</v>
      </c>
      <c r="P343" s="38">
        <v>90</v>
      </c>
    </row>
    <row r="344" spans="1:16" ht="12.75">
      <c r="A344" s="38" t="s">
        <v>245</v>
      </c>
      <c r="B344" s="38" t="s">
        <v>307</v>
      </c>
      <c r="C344" s="38" t="s">
        <v>308</v>
      </c>
      <c r="D344" s="38">
        <v>655448</v>
      </c>
      <c r="E344" s="38">
        <v>143468</v>
      </c>
      <c r="F344" s="38">
        <v>655681</v>
      </c>
      <c r="G344" s="38">
        <v>143519</v>
      </c>
      <c r="H344" s="38">
        <v>2002</v>
      </c>
      <c r="I344" s="38">
        <v>8</v>
      </c>
      <c r="J344" s="38">
        <v>13</v>
      </c>
      <c r="K344" s="38">
        <v>0.5</v>
      </c>
      <c r="L344" s="38" t="s">
        <v>249</v>
      </c>
      <c r="M344" s="38">
        <v>1.1</v>
      </c>
      <c r="N344" s="38">
        <v>4</v>
      </c>
      <c r="O344" s="40">
        <f t="shared" si="6"/>
        <v>0.28</v>
      </c>
      <c r="P344" s="38">
        <v>140</v>
      </c>
    </row>
    <row r="345" spans="1:16" ht="12.75">
      <c r="A345" s="38" t="s">
        <v>245</v>
      </c>
      <c r="B345" s="38" t="s">
        <v>309</v>
      </c>
      <c r="C345" s="38" t="s">
        <v>310</v>
      </c>
      <c r="D345" s="38">
        <v>651500</v>
      </c>
      <c r="E345" s="38">
        <v>142300</v>
      </c>
      <c r="F345" s="38">
        <v>651567</v>
      </c>
      <c r="G345" s="38">
        <v>141795</v>
      </c>
      <c r="H345" s="38">
        <v>1991</v>
      </c>
      <c r="I345" s="38">
        <v>7</v>
      </c>
      <c r="J345" s="38">
        <v>31</v>
      </c>
      <c r="K345" s="38">
        <v>0.5</v>
      </c>
      <c r="L345" s="38" t="s">
        <v>249</v>
      </c>
      <c r="M345" s="38">
        <v>10.5</v>
      </c>
      <c r="N345" s="38">
        <v>0.7</v>
      </c>
      <c r="O345" s="40">
        <f t="shared" si="6"/>
        <v>0.01</v>
      </c>
      <c r="P345" s="38">
        <v>5</v>
      </c>
    </row>
    <row r="346" spans="1:16" ht="12.75">
      <c r="A346" s="38" t="s">
        <v>245</v>
      </c>
      <c r="B346" s="38" t="s">
        <v>309</v>
      </c>
      <c r="C346" s="38" t="s">
        <v>310</v>
      </c>
      <c r="D346" s="38">
        <v>651500</v>
      </c>
      <c r="E346" s="38">
        <v>142300</v>
      </c>
      <c r="F346" s="38">
        <v>651567</v>
      </c>
      <c r="G346" s="38">
        <v>141795</v>
      </c>
      <c r="H346" s="38">
        <v>1992</v>
      </c>
      <c r="I346" s="38">
        <v>9</v>
      </c>
      <c r="J346" s="38">
        <v>11</v>
      </c>
      <c r="K346" s="38">
        <v>2</v>
      </c>
      <c r="L346" s="38" t="s">
        <v>249</v>
      </c>
      <c r="M346" s="38">
        <v>10.8</v>
      </c>
      <c r="N346" s="38">
        <v>1.73</v>
      </c>
      <c r="O346" s="40">
        <f t="shared" si="6"/>
        <v>0.05</v>
      </c>
      <c r="P346" s="38">
        <v>25</v>
      </c>
    </row>
    <row r="347" spans="1:16" ht="12.75">
      <c r="A347" s="38" t="s">
        <v>245</v>
      </c>
      <c r="B347" s="38" t="s">
        <v>309</v>
      </c>
      <c r="C347" s="38" t="s">
        <v>310</v>
      </c>
      <c r="D347" s="38">
        <v>651500</v>
      </c>
      <c r="E347" s="38">
        <v>142300</v>
      </c>
      <c r="F347" s="38">
        <v>651567</v>
      </c>
      <c r="G347" s="38">
        <v>141795</v>
      </c>
      <c r="H347" s="38">
        <v>1993</v>
      </c>
      <c r="I347" s="38">
        <v>10</v>
      </c>
      <c r="J347" s="38">
        <v>14</v>
      </c>
      <c r="K347" s="38">
        <v>2</v>
      </c>
      <c r="L347" s="38" t="s">
        <v>249</v>
      </c>
      <c r="M347" s="38">
        <v>12</v>
      </c>
      <c r="N347" s="38">
        <v>1.59</v>
      </c>
      <c r="O347" s="40">
        <f t="shared" si="6"/>
        <v>0.02</v>
      </c>
      <c r="P347" s="38">
        <v>10</v>
      </c>
    </row>
    <row r="348" spans="1:16" ht="12.75">
      <c r="A348" s="38" t="s">
        <v>245</v>
      </c>
      <c r="B348" s="38" t="s">
        <v>309</v>
      </c>
      <c r="C348" s="38" t="s">
        <v>310</v>
      </c>
      <c r="D348" s="38">
        <v>651500</v>
      </c>
      <c r="E348" s="38">
        <v>142300</v>
      </c>
      <c r="F348" s="38">
        <v>651567</v>
      </c>
      <c r="G348" s="38">
        <v>141795</v>
      </c>
      <c r="H348" s="38">
        <v>1994</v>
      </c>
      <c r="I348" s="38">
        <v>8</v>
      </c>
      <c r="J348" s="38">
        <v>16</v>
      </c>
      <c r="K348" s="38">
        <v>2</v>
      </c>
      <c r="L348" s="38" t="s">
        <v>249</v>
      </c>
      <c r="M348" s="38">
        <v>11.1</v>
      </c>
      <c r="N348" s="38">
        <v>5</v>
      </c>
      <c r="O348" s="40">
        <f t="shared" si="6"/>
        <v>0.005</v>
      </c>
      <c r="P348" s="38">
        <v>2.5</v>
      </c>
    </row>
    <row r="349" spans="1:19" ht="12.75">
      <c r="A349" s="38" t="s">
        <v>245</v>
      </c>
      <c r="B349" s="38" t="s">
        <v>311</v>
      </c>
      <c r="C349" s="38" t="s">
        <v>312</v>
      </c>
      <c r="D349" s="38">
        <v>661566</v>
      </c>
      <c r="E349" s="38">
        <v>143992</v>
      </c>
      <c r="F349" s="38">
        <v>661456</v>
      </c>
      <c r="G349" s="38">
        <v>143994</v>
      </c>
      <c r="H349" s="38">
        <v>1983</v>
      </c>
      <c r="I349" s="38">
        <v>8</v>
      </c>
      <c r="J349" s="38">
        <v>22</v>
      </c>
      <c r="K349" s="38">
        <v>0.5</v>
      </c>
      <c r="L349" s="38" t="s">
        <v>248</v>
      </c>
      <c r="N349" s="38">
        <v>0.57</v>
      </c>
      <c r="O349" s="40">
        <f t="shared" si="6"/>
        <v>0.05</v>
      </c>
      <c r="P349" s="38">
        <v>25</v>
      </c>
      <c r="S349" s="38" t="s">
        <v>313</v>
      </c>
    </row>
    <row r="350" spans="1:19" ht="12.75">
      <c r="A350" s="38" t="s">
        <v>245</v>
      </c>
      <c r="B350" s="38" t="s">
        <v>311</v>
      </c>
      <c r="C350" s="38" t="s">
        <v>312</v>
      </c>
      <c r="D350" s="38">
        <v>661566</v>
      </c>
      <c r="E350" s="38">
        <v>143992</v>
      </c>
      <c r="F350" s="38">
        <v>661456</v>
      </c>
      <c r="G350" s="38">
        <v>143994</v>
      </c>
      <c r="H350" s="38">
        <v>1984</v>
      </c>
      <c r="I350" s="38">
        <v>8</v>
      </c>
      <c r="J350" s="38">
        <v>28</v>
      </c>
      <c r="K350" s="38">
        <v>0.5</v>
      </c>
      <c r="L350" s="38" t="s">
        <v>248</v>
      </c>
      <c r="N350" s="38">
        <v>1.31</v>
      </c>
      <c r="O350" s="40">
        <f t="shared" si="6"/>
        <v>0.05</v>
      </c>
      <c r="P350" s="38">
        <v>25</v>
      </c>
      <c r="S350" s="38" t="s">
        <v>313</v>
      </c>
    </row>
    <row r="351" spans="1:19" ht="12.75">
      <c r="A351" s="38" t="s">
        <v>245</v>
      </c>
      <c r="B351" s="38" t="s">
        <v>311</v>
      </c>
      <c r="C351" s="38" t="s">
        <v>312</v>
      </c>
      <c r="D351" s="38">
        <v>661566</v>
      </c>
      <c r="E351" s="38">
        <v>143992</v>
      </c>
      <c r="F351" s="38">
        <v>661456</v>
      </c>
      <c r="G351" s="38">
        <v>143994</v>
      </c>
      <c r="H351" s="38">
        <v>1985</v>
      </c>
      <c r="I351" s="38">
        <v>8</v>
      </c>
      <c r="J351" s="38">
        <v>22</v>
      </c>
      <c r="K351" s="38">
        <v>0.5</v>
      </c>
      <c r="L351" s="38" t="s">
        <v>248</v>
      </c>
      <c r="N351" s="38">
        <v>3.05</v>
      </c>
      <c r="O351" s="40">
        <f t="shared" si="6"/>
        <v>0.08</v>
      </c>
      <c r="P351" s="38">
        <v>40</v>
      </c>
      <c r="S351" s="38" t="s">
        <v>313</v>
      </c>
    </row>
    <row r="352" spans="1:19" ht="12.75">
      <c r="A352" s="38" t="s">
        <v>245</v>
      </c>
      <c r="B352" s="38" t="s">
        <v>311</v>
      </c>
      <c r="C352" s="38" t="s">
        <v>312</v>
      </c>
      <c r="D352" s="38">
        <v>661566</v>
      </c>
      <c r="E352" s="38">
        <v>143992</v>
      </c>
      <c r="F352" s="38">
        <v>661456</v>
      </c>
      <c r="G352" s="38">
        <v>143994</v>
      </c>
      <c r="H352" s="38">
        <v>1986</v>
      </c>
      <c r="I352" s="38">
        <v>8</v>
      </c>
      <c r="J352" s="38">
        <v>6</v>
      </c>
      <c r="K352" s="38">
        <v>0.5</v>
      </c>
      <c r="L352" s="38" t="s">
        <v>248</v>
      </c>
      <c r="M352" s="38">
        <v>4.5</v>
      </c>
      <c r="N352" s="38">
        <v>2.1</v>
      </c>
      <c r="O352" s="40">
        <f t="shared" si="6"/>
        <v>0.06</v>
      </c>
      <c r="P352" s="38">
        <v>30</v>
      </c>
      <c r="S352" s="38" t="s">
        <v>313</v>
      </c>
    </row>
    <row r="353" spans="1:19" ht="12.75">
      <c r="A353" s="38" t="s">
        <v>245</v>
      </c>
      <c r="B353" s="38" t="s">
        <v>311</v>
      </c>
      <c r="C353" s="38" t="s">
        <v>312</v>
      </c>
      <c r="D353" s="38">
        <v>661566</v>
      </c>
      <c r="E353" s="38">
        <v>143992</v>
      </c>
      <c r="F353" s="38">
        <v>661456</v>
      </c>
      <c r="G353" s="38">
        <v>143994</v>
      </c>
      <c r="H353" s="38">
        <v>1987</v>
      </c>
      <c r="I353" s="38">
        <v>8</v>
      </c>
      <c r="J353" s="38">
        <v>12</v>
      </c>
      <c r="K353" s="38">
        <v>0.5</v>
      </c>
      <c r="L353" s="38" t="s">
        <v>248</v>
      </c>
      <c r="M353" s="38">
        <v>4.9</v>
      </c>
      <c r="N353" s="38">
        <v>4.5</v>
      </c>
      <c r="O353" s="40">
        <f t="shared" si="6"/>
        <v>0.08</v>
      </c>
      <c r="P353" s="38">
        <v>40</v>
      </c>
      <c r="S353" s="38" t="s">
        <v>313</v>
      </c>
    </row>
    <row r="354" spans="1:19" ht="12.75">
      <c r="A354" s="38" t="s">
        <v>245</v>
      </c>
      <c r="B354" s="38" t="s">
        <v>311</v>
      </c>
      <c r="C354" s="38" t="s">
        <v>312</v>
      </c>
      <c r="D354" s="38">
        <v>661566</v>
      </c>
      <c r="E354" s="38">
        <v>143992</v>
      </c>
      <c r="F354" s="38">
        <v>661456</v>
      </c>
      <c r="G354" s="38">
        <v>143994</v>
      </c>
      <c r="H354" s="38">
        <v>1988</v>
      </c>
      <c r="I354" s="38">
        <v>7</v>
      </c>
      <c r="J354" s="38">
        <v>27</v>
      </c>
      <c r="K354" s="38">
        <v>0.5</v>
      </c>
      <c r="L354" s="38" t="s">
        <v>248</v>
      </c>
      <c r="M354" s="38">
        <v>4.7</v>
      </c>
      <c r="N354" s="38">
        <v>2.6</v>
      </c>
      <c r="O354" s="40">
        <f t="shared" si="6"/>
        <v>0.08</v>
      </c>
      <c r="P354" s="38">
        <v>40</v>
      </c>
      <c r="S354" s="38" t="s">
        <v>313</v>
      </c>
    </row>
    <row r="355" spans="1:19" ht="12.75">
      <c r="A355" s="38" t="s">
        <v>245</v>
      </c>
      <c r="B355" s="38" t="s">
        <v>311</v>
      </c>
      <c r="C355" s="38" t="s">
        <v>312</v>
      </c>
      <c r="D355" s="38">
        <v>661566</v>
      </c>
      <c r="E355" s="38">
        <v>143992</v>
      </c>
      <c r="F355" s="38">
        <v>661456</v>
      </c>
      <c r="G355" s="38">
        <v>143994</v>
      </c>
      <c r="H355" s="38">
        <v>1989</v>
      </c>
      <c r="I355" s="38">
        <v>8</v>
      </c>
      <c r="J355" s="38">
        <v>30</v>
      </c>
      <c r="K355" s="38">
        <v>0.5</v>
      </c>
      <c r="L355" s="38" t="s">
        <v>248</v>
      </c>
      <c r="M355" s="38">
        <v>6.5</v>
      </c>
      <c r="N355" s="38">
        <v>1.9</v>
      </c>
      <c r="O355" s="40">
        <f t="shared" si="6"/>
        <v>0.06</v>
      </c>
      <c r="P355" s="38">
        <v>30</v>
      </c>
      <c r="S355" s="38" t="s">
        <v>313</v>
      </c>
    </row>
    <row r="356" spans="1:19" ht="12.75">
      <c r="A356" s="38" t="s">
        <v>245</v>
      </c>
      <c r="B356" s="38" t="s">
        <v>311</v>
      </c>
      <c r="C356" s="38" t="s">
        <v>312</v>
      </c>
      <c r="D356" s="38">
        <v>661566</v>
      </c>
      <c r="E356" s="38">
        <v>143992</v>
      </c>
      <c r="F356" s="38">
        <v>661456</v>
      </c>
      <c r="G356" s="38">
        <v>143994</v>
      </c>
      <c r="H356" s="38">
        <v>1990</v>
      </c>
      <c r="I356" s="38">
        <v>8</v>
      </c>
      <c r="J356" s="38">
        <v>5</v>
      </c>
      <c r="K356" s="38">
        <v>0.5</v>
      </c>
      <c r="L356" s="38" t="s">
        <v>248</v>
      </c>
      <c r="M356" s="38">
        <v>7.2</v>
      </c>
      <c r="N356" s="38">
        <v>2.3</v>
      </c>
      <c r="O356" s="40">
        <f t="shared" si="6"/>
        <v>0.04</v>
      </c>
      <c r="P356" s="38">
        <v>20</v>
      </c>
      <c r="S356" s="38" t="s">
        <v>313</v>
      </c>
    </row>
    <row r="357" spans="1:19" ht="12.75">
      <c r="A357" s="38" t="s">
        <v>245</v>
      </c>
      <c r="B357" s="38" t="s">
        <v>311</v>
      </c>
      <c r="C357" s="38" t="s">
        <v>312</v>
      </c>
      <c r="D357" s="38">
        <v>661566</v>
      </c>
      <c r="E357" s="38">
        <v>143992</v>
      </c>
      <c r="F357" s="38">
        <v>661456</v>
      </c>
      <c r="G357" s="38">
        <v>143994</v>
      </c>
      <c r="H357" s="38">
        <v>1992</v>
      </c>
      <c r="I357" s="38">
        <v>9</v>
      </c>
      <c r="J357" s="38">
        <v>25</v>
      </c>
      <c r="K357" s="38">
        <v>2</v>
      </c>
      <c r="L357" s="38" t="s">
        <v>249</v>
      </c>
      <c r="M357" s="38">
        <v>5.4</v>
      </c>
      <c r="N357" s="38">
        <v>2.55</v>
      </c>
      <c r="O357" s="40">
        <f t="shared" si="6"/>
        <v>0.08</v>
      </c>
      <c r="P357" s="38">
        <v>40</v>
      </c>
      <c r="S357" s="38" t="s">
        <v>313</v>
      </c>
    </row>
    <row r="358" spans="1:19" ht="12.75">
      <c r="A358" s="38" t="s">
        <v>245</v>
      </c>
      <c r="B358" s="38" t="s">
        <v>311</v>
      </c>
      <c r="C358" s="38" t="s">
        <v>312</v>
      </c>
      <c r="D358" s="38">
        <v>661566</v>
      </c>
      <c r="E358" s="38">
        <v>143992</v>
      </c>
      <c r="F358" s="38">
        <v>661456</v>
      </c>
      <c r="G358" s="38">
        <v>143994</v>
      </c>
      <c r="H358" s="38">
        <v>1993</v>
      </c>
      <c r="I358" s="38">
        <v>10</v>
      </c>
      <c r="J358" s="38">
        <v>5</v>
      </c>
      <c r="K358" s="38">
        <v>2</v>
      </c>
      <c r="L358" s="38" t="s">
        <v>249</v>
      </c>
      <c r="M358" s="38">
        <v>3.6</v>
      </c>
      <c r="N358" s="38">
        <v>3.6</v>
      </c>
      <c r="O358" s="40">
        <f t="shared" si="6"/>
        <v>0.07</v>
      </c>
      <c r="P358" s="38">
        <v>35</v>
      </c>
      <c r="S358" s="38" t="s">
        <v>313</v>
      </c>
    </row>
    <row r="359" spans="1:19" ht="12.75">
      <c r="A359" s="38" t="s">
        <v>245</v>
      </c>
      <c r="B359" s="38" t="s">
        <v>311</v>
      </c>
      <c r="C359" s="38" t="s">
        <v>312</v>
      </c>
      <c r="D359" s="38">
        <v>661566</v>
      </c>
      <c r="E359" s="38">
        <v>143992</v>
      </c>
      <c r="F359" s="38">
        <v>661456</v>
      </c>
      <c r="G359" s="38">
        <v>143994</v>
      </c>
      <c r="H359" s="38">
        <v>1994</v>
      </c>
      <c r="I359" s="38">
        <v>8</v>
      </c>
      <c r="J359" s="38">
        <v>23</v>
      </c>
      <c r="K359" s="38">
        <v>2</v>
      </c>
      <c r="L359" s="38" t="s">
        <v>249</v>
      </c>
      <c r="M359" s="38">
        <v>3.9</v>
      </c>
      <c r="N359" s="38">
        <v>5</v>
      </c>
      <c r="O359" s="40">
        <f t="shared" si="6"/>
        <v>0.058</v>
      </c>
      <c r="P359" s="38">
        <v>29</v>
      </c>
      <c r="S359" s="38" t="s">
        <v>313</v>
      </c>
    </row>
    <row r="360" spans="1:19" ht="12.75">
      <c r="A360" s="38" t="s">
        <v>245</v>
      </c>
      <c r="B360" s="38" t="s">
        <v>311</v>
      </c>
      <c r="C360" s="38" t="s">
        <v>312</v>
      </c>
      <c r="D360" s="38">
        <v>661566</v>
      </c>
      <c r="E360" s="38">
        <v>143992</v>
      </c>
      <c r="F360" s="38">
        <v>661456</v>
      </c>
      <c r="G360" s="38">
        <v>143994</v>
      </c>
      <c r="H360" s="38">
        <v>1996</v>
      </c>
      <c r="I360" s="38">
        <v>9</v>
      </c>
      <c r="J360" s="38">
        <v>2</v>
      </c>
      <c r="K360" s="38">
        <v>2</v>
      </c>
      <c r="L360" s="38" t="s">
        <v>249</v>
      </c>
      <c r="M360" s="38">
        <v>3.7</v>
      </c>
      <c r="N360" s="38">
        <v>1</v>
      </c>
      <c r="O360" s="40">
        <f t="shared" si="6"/>
        <v>0.04</v>
      </c>
      <c r="P360" s="38">
        <v>20</v>
      </c>
      <c r="S360" s="38" t="s">
        <v>313</v>
      </c>
    </row>
    <row r="361" spans="1:19" ht="12.75">
      <c r="A361" s="38" t="s">
        <v>245</v>
      </c>
      <c r="B361" s="38" t="s">
        <v>311</v>
      </c>
      <c r="C361" s="38" t="s">
        <v>312</v>
      </c>
      <c r="D361" s="38">
        <v>661566</v>
      </c>
      <c r="E361" s="38">
        <v>143992</v>
      </c>
      <c r="F361" s="38">
        <v>661456</v>
      </c>
      <c r="G361" s="38">
        <v>143994</v>
      </c>
      <c r="H361" s="38">
        <v>1997</v>
      </c>
      <c r="I361" s="38">
        <v>8</v>
      </c>
      <c r="J361" s="38">
        <v>25</v>
      </c>
      <c r="K361" s="38">
        <v>0.5</v>
      </c>
      <c r="L361" s="38" t="s">
        <v>249</v>
      </c>
      <c r="M361" s="38">
        <v>3.4</v>
      </c>
      <c r="N361" s="38">
        <v>2.9</v>
      </c>
      <c r="O361" s="40">
        <f t="shared" si="6"/>
        <v>0.08</v>
      </c>
      <c r="P361" s="38">
        <v>40</v>
      </c>
      <c r="S361" s="38" t="s">
        <v>313</v>
      </c>
    </row>
    <row r="362" spans="1:19" ht="12.75">
      <c r="A362" s="38" t="s">
        <v>245</v>
      </c>
      <c r="B362" s="38" t="s">
        <v>311</v>
      </c>
      <c r="C362" s="38" t="s">
        <v>312</v>
      </c>
      <c r="D362" s="38">
        <v>661566</v>
      </c>
      <c r="E362" s="38">
        <v>143992</v>
      </c>
      <c r="F362" s="38">
        <v>661456</v>
      </c>
      <c r="G362" s="38">
        <v>143994</v>
      </c>
      <c r="H362" s="38">
        <v>1998</v>
      </c>
      <c r="I362" s="38">
        <v>8</v>
      </c>
      <c r="J362" s="38">
        <v>19</v>
      </c>
      <c r="K362" s="38">
        <v>0.5</v>
      </c>
      <c r="L362" s="38" t="s">
        <v>249</v>
      </c>
      <c r="M362" s="38">
        <v>2.6</v>
      </c>
      <c r="N362" s="38">
        <v>4</v>
      </c>
      <c r="O362" s="40">
        <f t="shared" si="6"/>
        <v>0.12</v>
      </c>
      <c r="P362" s="38">
        <v>60</v>
      </c>
      <c r="S362" s="38" t="s">
        <v>313</v>
      </c>
    </row>
    <row r="363" spans="1:19" ht="12.75">
      <c r="A363" s="38" t="s">
        <v>245</v>
      </c>
      <c r="B363" s="38" t="s">
        <v>311</v>
      </c>
      <c r="C363" s="38" t="s">
        <v>312</v>
      </c>
      <c r="D363" s="38">
        <v>661566</v>
      </c>
      <c r="E363" s="38">
        <v>143992</v>
      </c>
      <c r="F363" s="38">
        <v>661456</v>
      </c>
      <c r="G363" s="38">
        <v>143994</v>
      </c>
      <c r="H363" s="38">
        <v>1999</v>
      </c>
      <c r="I363" s="38">
        <v>8</v>
      </c>
      <c r="J363" s="38">
        <v>25</v>
      </c>
      <c r="K363" s="38">
        <v>0.5</v>
      </c>
      <c r="L363" s="38" t="s">
        <v>249</v>
      </c>
      <c r="M363" s="38">
        <v>2.1</v>
      </c>
      <c r="N363" s="38">
        <v>1.8</v>
      </c>
      <c r="O363" s="40">
        <f t="shared" si="6"/>
        <v>0.08</v>
      </c>
      <c r="P363" s="38">
        <v>40</v>
      </c>
      <c r="S363" s="38" t="s">
        <v>313</v>
      </c>
    </row>
    <row r="364" spans="1:19" ht="12.75">
      <c r="A364" s="38" t="s">
        <v>245</v>
      </c>
      <c r="B364" s="38" t="s">
        <v>311</v>
      </c>
      <c r="C364" s="38" t="s">
        <v>312</v>
      </c>
      <c r="D364" s="38">
        <v>661566</v>
      </c>
      <c r="E364" s="38">
        <v>143992</v>
      </c>
      <c r="F364" s="38">
        <v>661456</v>
      </c>
      <c r="G364" s="38">
        <v>143994</v>
      </c>
      <c r="H364" s="38">
        <v>2000</v>
      </c>
      <c r="I364" s="38">
        <v>8</v>
      </c>
      <c r="J364" s="38">
        <v>21</v>
      </c>
      <c r="K364" s="38">
        <v>0.5</v>
      </c>
      <c r="L364" s="38" t="s">
        <v>249</v>
      </c>
      <c r="M364" s="38">
        <v>2.6</v>
      </c>
      <c r="N364" s="38">
        <v>3.4</v>
      </c>
      <c r="O364" s="40">
        <f t="shared" si="6"/>
        <v>0.12</v>
      </c>
      <c r="P364" s="38">
        <v>60</v>
      </c>
      <c r="S364" s="38" t="s">
        <v>313</v>
      </c>
    </row>
    <row r="365" spans="1:19" ht="12.75">
      <c r="A365" s="38" t="s">
        <v>245</v>
      </c>
      <c r="B365" s="38" t="s">
        <v>311</v>
      </c>
      <c r="C365" s="38" t="s">
        <v>312</v>
      </c>
      <c r="D365" s="38">
        <v>661566</v>
      </c>
      <c r="E365" s="38">
        <v>143992</v>
      </c>
      <c r="F365" s="38">
        <v>661456</v>
      </c>
      <c r="G365" s="38">
        <v>143994</v>
      </c>
      <c r="H365" s="38">
        <v>2001</v>
      </c>
      <c r="I365" s="38">
        <v>8</v>
      </c>
      <c r="J365" s="38">
        <v>21</v>
      </c>
      <c r="K365" s="38">
        <v>0.5</v>
      </c>
      <c r="L365" s="38" t="s">
        <v>249</v>
      </c>
      <c r="M365" s="38">
        <v>3.5</v>
      </c>
      <c r="N365" s="38">
        <v>2.8</v>
      </c>
      <c r="O365" s="40">
        <f t="shared" si="6"/>
        <v>0.1</v>
      </c>
      <c r="P365" s="38">
        <v>50</v>
      </c>
      <c r="S365" s="38" t="s">
        <v>313</v>
      </c>
    </row>
    <row r="366" spans="1:19" ht="12.75">
      <c r="A366" s="38" t="s">
        <v>245</v>
      </c>
      <c r="B366" s="38" t="s">
        <v>311</v>
      </c>
      <c r="C366" s="38" t="s">
        <v>312</v>
      </c>
      <c r="D366" s="38">
        <v>661566</v>
      </c>
      <c r="E366" s="38">
        <v>143992</v>
      </c>
      <c r="F366" s="38">
        <v>661456</v>
      </c>
      <c r="G366" s="38">
        <v>143994</v>
      </c>
      <c r="H366" s="38">
        <v>2002</v>
      </c>
      <c r="I366" s="38">
        <v>8</v>
      </c>
      <c r="J366" s="38">
        <v>1</v>
      </c>
      <c r="K366" s="38">
        <v>0.5</v>
      </c>
      <c r="L366" s="38" t="s">
        <v>249</v>
      </c>
      <c r="M366" s="38">
        <v>2.4</v>
      </c>
      <c r="N366" s="38">
        <v>5.4</v>
      </c>
      <c r="O366" s="40">
        <f t="shared" si="6"/>
        <v>0.12</v>
      </c>
      <c r="P366" s="38">
        <v>60</v>
      </c>
      <c r="S366" s="38" t="s">
        <v>313</v>
      </c>
    </row>
    <row r="367" spans="1:19" ht="12.75">
      <c r="A367" s="38" t="s">
        <v>245</v>
      </c>
      <c r="B367" s="38" t="s">
        <v>314</v>
      </c>
      <c r="C367" s="38" t="s">
        <v>315</v>
      </c>
      <c r="D367" s="38">
        <v>657575</v>
      </c>
      <c r="E367" s="38">
        <v>143299</v>
      </c>
      <c r="F367" s="38">
        <v>657575</v>
      </c>
      <c r="G367" s="38">
        <v>143299</v>
      </c>
      <c r="H367" s="38">
        <v>1983</v>
      </c>
      <c r="I367" s="38">
        <v>8</v>
      </c>
      <c r="J367" s="38">
        <v>16</v>
      </c>
      <c r="K367" s="38">
        <v>0.5</v>
      </c>
      <c r="L367" s="38" t="s">
        <v>248</v>
      </c>
      <c r="N367" s="38">
        <v>0.66</v>
      </c>
      <c r="O367" s="40">
        <f t="shared" si="6"/>
        <v>0.12</v>
      </c>
      <c r="P367" s="38">
        <v>60</v>
      </c>
      <c r="S367" s="38" t="s">
        <v>316</v>
      </c>
    </row>
    <row r="368" spans="1:19" ht="12.75">
      <c r="A368" s="38" t="s">
        <v>245</v>
      </c>
      <c r="B368" s="38" t="s">
        <v>314</v>
      </c>
      <c r="C368" s="38" t="s">
        <v>315</v>
      </c>
      <c r="D368" s="38">
        <v>657575</v>
      </c>
      <c r="E368" s="38">
        <v>143299</v>
      </c>
      <c r="F368" s="38">
        <v>657575</v>
      </c>
      <c r="G368" s="38">
        <v>143299</v>
      </c>
      <c r="H368" s="38">
        <v>1984</v>
      </c>
      <c r="I368" s="38">
        <v>8</v>
      </c>
      <c r="J368" s="38">
        <v>7</v>
      </c>
      <c r="K368" s="38">
        <v>0.5</v>
      </c>
      <c r="L368" s="38" t="s">
        <v>248</v>
      </c>
      <c r="N368" s="38">
        <v>2.18</v>
      </c>
      <c r="O368" s="40">
        <f t="shared" si="6"/>
        <v>0.1</v>
      </c>
      <c r="P368" s="38">
        <v>50</v>
      </c>
      <c r="S368" s="38" t="s">
        <v>316</v>
      </c>
    </row>
    <row r="369" spans="1:19" ht="12.75">
      <c r="A369" s="38" t="s">
        <v>245</v>
      </c>
      <c r="B369" s="38" t="s">
        <v>314</v>
      </c>
      <c r="C369" s="38" t="s">
        <v>315</v>
      </c>
      <c r="D369" s="38">
        <v>657575</v>
      </c>
      <c r="E369" s="38">
        <v>143299</v>
      </c>
      <c r="F369" s="38">
        <v>657575</v>
      </c>
      <c r="G369" s="38">
        <v>143299</v>
      </c>
      <c r="H369" s="38">
        <v>1985</v>
      </c>
      <c r="I369" s="38">
        <v>8</v>
      </c>
      <c r="J369" s="38">
        <v>22</v>
      </c>
      <c r="K369" s="38">
        <v>0.5</v>
      </c>
      <c r="L369" s="38" t="s">
        <v>248</v>
      </c>
      <c r="N369" s="38">
        <v>5.65</v>
      </c>
      <c r="O369" s="40">
        <f t="shared" si="6"/>
        <v>0.14</v>
      </c>
      <c r="P369" s="38">
        <v>70</v>
      </c>
      <c r="S369" s="38" t="s">
        <v>316</v>
      </c>
    </row>
    <row r="370" spans="1:19" ht="12.75">
      <c r="A370" s="38" t="s">
        <v>245</v>
      </c>
      <c r="B370" s="38" t="s">
        <v>317</v>
      </c>
      <c r="C370" s="38" t="s">
        <v>318</v>
      </c>
      <c r="D370" s="38">
        <v>658276</v>
      </c>
      <c r="E370" s="38">
        <v>144819</v>
      </c>
      <c r="F370" s="38">
        <v>658251</v>
      </c>
      <c r="G370" s="38">
        <v>144824</v>
      </c>
      <c r="H370" s="38">
        <v>1989</v>
      </c>
      <c r="I370" s="38">
        <v>8</v>
      </c>
      <c r="J370" s="38">
        <v>31</v>
      </c>
      <c r="K370" s="38">
        <v>0.5</v>
      </c>
      <c r="L370" s="38" t="s">
        <v>248</v>
      </c>
      <c r="M370" s="38">
        <v>3.4</v>
      </c>
      <c r="N370" s="38">
        <v>3.8</v>
      </c>
      <c r="O370" s="40">
        <f t="shared" si="6"/>
        <v>0.08</v>
      </c>
      <c r="P370" s="38">
        <v>40</v>
      </c>
      <c r="S370" s="38" t="s">
        <v>319</v>
      </c>
    </row>
    <row r="371" spans="1:19" ht="12.75">
      <c r="A371" s="38" t="s">
        <v>245</v>
      </c>
      <c r="B371" s="38" t="s">
        <v>317</v>
      </c>
      <c r="C371" s="38" t="s">
        <v>318</v>
      </c>
      <c r="D371" s="38">
        <v>658276</v>
      </c>
      <c r="E371" s="38">
        <v>144819</v>
      </c>
      <c r="F371" s="38">
        <v>658251</v>
      </c>
      <c r="G371" s="38">
        <v>144824</v>
      </c>
      <c r="H371" s="38">
        <v>1990</v>
      </c>
      <c r="I371" s="38">
        <v>8</v>
      </c>
      <c r="J371" s="38">
        <v>22</v>
      </c>
      <c r="K371" s="38">
        <v>0.5</v>
      </c>
      <c r="L371" s="38" t="s">
        <v>248</v>
      </c>
      <c r="M371" s="38">
        <v>3</v>
      </c>
      <c r="N371" s="38">
        <v>4.47</v>
      </c>
      <c r="O371" s="40">
        <f t="shared" si="6"/>
        <v>0.07</v>
      </c>
      <c r="P371" s="38">
        <v>35</v>
      </c>
      <c r="S371" s="38" t="s">
        <v>319</v>
      </c>
    </row>
    <row r="372" spans="1:19" ht="12.75">
      <c r="A372" s="38" t="s">
        <v>245</v>
      </c>
      <c r="B372" s="38" t="s">
        <v>317</v>
      </c>
      <c r="C372" s="38" t="s">
        <v>318</v>
      </c>
      <c r="D372" s="38">
        <v>658276</v>
      </c>
      <c r="E372" s="38">
        <v>144819</v>
      </c>
      <c r="F372" s="38">
        <v>658251</v>
      </c>
      <c r="G372" s="38">
        <v>144824</v>
      </c>
      <c r="H372" s="38">
        <v>1991</v>
      </c>
      <c r="I372" s="38">
        <v>8</v>
      </c>
      <c r="J372" s="38">
        <v>14</v>
      </c>
      <c r="K372" s="38">
        <v>0.5</v>
      </c>
      <c r="L372" s="38" t="s">
        <v>249</v>
      </c>
      <c r="M372" s="38">
        <v>2.6</v>
      </c>
      <c r="N372" s="38">
        <v>4.9</v>
      </c>
      <c r="O372" s="40">
        <f t="shared" si="6"/>
        <v>0.1</v>
      </c>
      <c r="P372" s="38">
        <v>50</v>
      </c>
      <c r="S372" s="38" t="s">
        <v>319</v>
      </c>
    </row>
    <row r="373" spans="1:19" ht="12.75">
      <c r="A373" s="38" t="s">
        <v>245</v>
      </c>
      <c r="B373" s="38" t="s">
        <v>317</v>
      </c>
      <c r="C373" s="38" t="s">
        <v>318</v>
      </c>
      <c r="D373" s="38">
        <v>658276</v>
      </c>
      <c r="E373" s="38">
        <v>144819</v>
      </c>
      <c r="F373" s="38">
        <v>658251</v>
      </c>
      <c r="G373" s="38">
        <v>144824</v>
      </c>
      <c r="H373" s="38">
        <v>1992</v>
      </c>
      <c r="I373" s="38">
        <v>10</v>
      </c>
      <c r="J373" s="38">
        <v>2</v>
      </c>
      <c r="K373" s="38">
        <v>2</v>
      </c>
      <c r="L373" s="38" t="s">
        <v>249</v>
      </c>
      <c r="M373" s="38">
        <v>2.9</v>
      </c>
      <c r="N373" s="38">
        <v>6.3</v>
      </c>
      <c r="O373" s="40">
        <f t="shared" si="6"/>
        <v>0.12</v>
      </c>
      <c r="P373" s="38">
        <v>60</v>
      </c>
      <c r="S373" s="38" t="s">
        <v>319</v>
      </c>
    </row>
    <row r="374" spans="1:19" ht="12.75">
      <c r="A374" s="38" t="s">
        <v>245</v>
      </c>
      <c r="B374" s="38" t="s">
        <v>317</v>
      </c>
      <c r="C374" s="38" t="s">
        <v>318</v>
      </c>
      <c r="D374" s="38">
        <v>658276</v>
      </c>
      <c r="E374" s="38">
        <v>144819</v>
      </c>
      <c r="F374" s="38">
        <v>658251</v>
      </c>
      <c r="G374" s="38">
        <v>144824</v>
      </c>
      <c r="H374" s="38">
        <v>1993</v>
      </c>
      <c r="I374" s="38">
        <v>10</v>
      </c>
      <c r="J374" s="38">
        <v>12</v>
      </c>
      <c r="K374" s="38">
        <v>2</v>
      </c>
      <c r="L374" s="38" t="s">
        <v>249</v>
      </c>
      <c r="M374" s="38">
        <v>3</v>
      </c>
      <c r="N374" s="38">
        <v>2.66</v>
      </c>
      <c r="O374" s="40">
        <f t="shared" si="6"/>
        <v>0.1</v>
      </c>
      <c r="P374" s="38">
        <v>50</v>
      </c>
      <c r="S374" s="38" t="s">
        <v>319</v>
      </c>
    </row>
    <row r="375" spans="1:19" ht="12.75">
      <c r="A375" s="38" t="s">
        <v>245</v>
      </c>
      <c r="B375" s="38" t="s">
        <v>317</v>
      </c>
      <c r="C375" s="38" t="s">
        <v>318</v>
      </c>
      <c r="D375" s="38">
        <v>658276</v>
      </c>
      <c r="E375" s="38">
        <v>144819</v>
      </c>
      <c r="F375" s="38">
        <v>658251</v>
      </c>
      <c r="G375" s="38">
        <v>144824</v>
      </c>
      <c r="H375" s="38">
        <v>1994</v>
      </c>
      <c r="I375" s="38">
        <v>8</v>
      </c>
      <c r="J375" s="38">
        <v>8</v>
      </c>
      <c r="K375" s="38">
        <v>2</v>
      </c>
      <c r="L375" s="38" t="s">
        <v>249</v>
      </c>
      <c r="M375" s="38">
        <v>2.4</v>
      </c>
      <c r="N375" s="38">
        <v>12</v>
      </c>
      <c r="O375" s="40">
        <f t="shared" si="6"/>
        <v>0.122</v>
      </c>
      <c r="P375" s="38">
        <v>61</v>
      </c>
      <c r="S375" s="38" t="s">
        <v>319</v>
      </c>
    </row>
    <row r="376" spans="1:19" ht="12.75">
      <c r="A376" s="38" t="s">
        <v>245</v>
      </c>
      <c r="B376" s="38" t="s">
        <v>317</v>
      </c>
      <c r="C376" s="38" t="s">
        <v>318</v>
      </c>
      <c r="D376" s="38">
        <v>658276</v>
      </c>
      <c r="E376" s="38">
        <v>144819</v>
      </c>
      <c r="F376" s="38">
        <v>658251</v>
      </c>
      <c r="G376" s="38">
        <v>144824</v>
      </c>
      <c r="H376" s="38">
        <v>1996</v>
      </c>
      <c r="I376" s="38">
        <v>8</v>
      </c>
      <c r="J376" s="38">
        <v>29</v>
      </c>
      <c r="K376" s="38">
        <v>2</v>
      </c>
      <c r="L376" s="38" t="s">
        <v>249</v>
      </c>
      <c r="M376" s="38">
        <v>2</v>
      </c>
      <c r="N376" s="38">
        <v>1</v>
      </c>
      <c r="O376" s="40">
        <f t="shared" si="6"/>
        <v>0.06</v>
      </c>
      <c r="P376" s="38">
        <v>30</v>
      </c>
      <c r="S376" s="38" t="s">
        <v>319</v>
      </c>
    </row>
    <row r="377" spans="1:19" ht="12.75">
      <c r="A377" s="38" t="s">
        <v>245</v>
      </c>
      <c r="B377" s="38" t="s">
        <v>317</v>
      </c>
      <c r="C377" s="38" t="s">
        <v>318</v>
      </c>
      <c r="D377" s="38">
        <v>658276</v>
      </c>
      <c r="E377" s="38">
        <v>144819</v>
      </c>
      <c r="F377" s="38">
        <v>658251</v>
      </c>
      <c r="G377" s="38">
        <v>144824</v>
      </c>
      <c r="H377" s="38">
        <v>1997</v>
      </c>
      <c r="I377" s="38">
        <v>7</v>
      </c>
      <c r="J377" s="38">
        <v>31</v>
      </c>
      <c r="K377" s="38">
        <v>0.5</v>
      </c>
      <c r="L377" s="38" t="s">
        <v>249</v>
      </c>
      <c r="M377" s="38">
        <v>2.2</v>
      </c>
      <c r="N377" s="38">
        <v>3</v>
      </c>
      <c r="O377" s="40">
        <f t="shared" si="6"/>
        <v>0.11</v>
      </c>
      <c r="P377" s="38">
        <v>55</v>
      </c>
      <c r="S377" s="38" t="s">
        <v>319</v>
      </c>
    </row>
    <row r="378" spans="1:19" ht="12.75">
      <c r="A378" s="38" t="s">
        <v>245</v>
      </c>
      <c r="B378" s="38" t="s">
        <v>317</v>
      </c>
      <c r="C378" s="38" t="s">
        <v>318</v>
      </c>
      <c r="D378" s="38">
        <v>658276</v>
      </c>
      <c r="E378" s="38">
        <v>144819</v>
      </c>
      <c r="F378" s="38">
        <v>658251</v>
      </c>
      <c r="G378" s="38">
        <v>144824</v>
      </c>
      <c r="H378" s="38">
        <v>1998</v>
      </c>
      <c r="I378" s="38">
        <v>8</v>
      </c>
      <c r="J378" s="38">
        <v>10</v>
      </c>
      <c r="K378" s="38">
        <v>0.5</v>
      </c>
      <c r="L378" s="38" t="s">
        <v>249</v>
      </c>
      <c r="M378" s="38">
        <v>2.1</v>
      </c>
      <c r="N378" s="38">
        <v>5</v>
      </c>
      <c r="O378" s="40">
        <f t="shared" si="6"/>
        <v>0.16</v>
      </c>
      <c r="P378" s="38">
        <v>80</v>
      </c>
      <c r="S378" s="38" t="s">
        <v>319</v>
      </c>
    </row>
    <row r="379" spans="1:19" ht="12.75">
      <c r="A379" s="38" t="s">
        <v>245</v>
      </c>
      <c r="B379" s="38" t="s">
        <v>317</v>
      </c>
      <c r="C379" s="38" t="s">
        <v>318</v>
      </c>
      <c r="D379" s="38">
        <v>658276</v>
      </c>
      <c r="E379" s="38">
        <v>144819</v>
      </c>
      <c r="F379" s="38">
        <v>658251</v>
      </c>
      <c r="G379" s="38">
        <v>144824</v>
      </c>
      <c r="H379" s="38">
        <v>1999</v>
      </c>
      <c r="I379" s="38">
        <v>9</v>
      </c>
      <c r="J379" s="38">
        <v>20</v>
      </c>
      <c r="K379" s="38">
        <v>0.5</v>
      </c>
      <c r="L379" s="38" t="s">
        <v>249</v>
      </c>
      <c r="M379" s="38">
        <v>1.9</v>
      </c>
      <c r="N379" s="38">
        <v>3.5</v>
      </c>
      <c r="O379" s="40">
        <f t="shared" si="6"/>
        <v>0.12</v>
      </c>
      <c r="P379" s="38">
        <v>60</v>
      </c>
      <c r="S379" s="38" t="s">
        <v>319</v>
      </c>
    </row>
    <row r="380" spans="1:19" ht="12.75">
      <c r="A380" s="38" t="s">
        <v>245</v>
      </c>
      <c r="B380" s="38" t="s">
        <v>317</v>
      </c>
      <c r="C380" s="38" t="s">
        <v>318</v>
      </c>
      <c r="D380" s="38">
        <v>658276</v>
      </c>
      <c r="E380" s="38">
        <v>144819</v>
      </c>
      <c r="F380" s="38">
        <v>658251</v>
      </c>
      <c r="G380" s="38">
        <v>144824</v>
      </c>
      <c r="H380" s="38">
        <v>2000</v>
      </c>
      <c r="I380" s="38">
        <v>8</v>
      </c>
      <c r="J380" s="38">
        <v>17</v>
      </c>
      <c r="K380" s="38">
        <v>0.5</v>
      </c>
      <c r="L380" s="38" t="s">
        <v>249</v>
      </c>
      <c r="M380" s="38">
        <v>1.5</v>
      </c>
      <c r="N380" s="38">
        <v>13</v>
      </c>
      <c r="O380" s="40">
        <f t="shared" si="6"/>
        <v>0.16</v>
      </c>
      <c r="P380" s="38">
        <v>80</v>
      </c>
      <c r="S380" s="38" t="s">
        <v>319</v>
      </c>
    </row>
    <row r="381" spans="1:19" ht="12.75">
      <c r="A381" s="38" t="s">
        <v>245</v>
      </c>
      <c r="B381" s="38" t="s">
        <v>317</v>
      </c>
      <c r="C381" s="38" t="s">
        <v>318</v>
      </c>
      <c r="D381" s="38">
        <v>658276</v>
      </c>
      <c r="E381" s="38">
        <v>144819</v>
      </c>
      <c r="F381" s="38">
        <v>658251</v>
      </c>
      <c r="G381" s="38">
        <v>144824</v>
      </c>
      <c r="H381" s="38">
        <v>2001</v>
      </c>
      <c r="I381" s="38">
        <v>8</v>
      </c>
      <c r="J381" s="38">
        <v>1</v>
      </c>
      <c r="K381" s="38">
        <v>0.5</v>
      </c>
      <c r="L381" s="38" t="s">
        <v>249</v>
      </c>
      <c r="M381" s="38">
        <v>1.8</v>
      </c>
      <c r="N381" s="38">
        <v>6.2</v>
      </c>
      <c r="O381" s="40">
        <f t="shared" si="6"/>
        <v>0.1</v>
      </c>
      <c r="P381" s="38">
        <v>50</v>
      </c>
      <c r="S381" s="38" t="s">
        <v>319</v>
      </c>
    </row>
    <row r="382" spans="1:19" ht="12.75">
      <c r="A382" s="38" t="s">
        <v>245</v>
      </c>
      <c r="B382" s="38" t="s">
        <v>317</v>
      </c>
      <c r="C382" s="38" t="s">
        <v>318</v>
      </c>
      <c r="D382" s="38">
        <v>658276</v>
      </c>
      <c r="E382" s="38">
        <v>144819</v>
      </c>
      <c r="F382" s="38">
        <v>658251</v>
      </c>
      <c r="G382" s="38">
        <v>144824</v>
      </c>
      <c r="H382" s="38">
        <v>2002</v>
      </c>
      <c r="I382" s="38">
        <v>8</v>
      </c>
      <c r="J382" s="38">
        <v>5</v>
      </c>
      <c r="K382" s="38">
        <v>0.5</v>
      </c>
      <c r="L382" s="38" t="s">
        <v>249</v>
      </c>
      <c r="N382" s="38">
        <v>3.4</v>
      </c>
      <c r="O382" s="40">
        <f t="shared" si="6"/>
        <v>0.16</v>
      </c>
      <c r="P382" s="38">
        <v>80</v>
      </c>
      <c r="S382" s="38" t="s">
        <v>319</v>
      </c>
    </row>
    <row r="383" spans="1:16" ht="12.75">
      <c r="A383" s="38" t="s">
        <v>245</v>
      </c>
      <c r="B383" s="38" t="s">
        <v>320</v>
      </c>
      <c r="C383" s="38" t="s">
        <v>321</v>
      </c>
      <c r="D383" s="38">
        <v>659164</v>
      </c>
      <c r="E383" s="38">
        <v>144305</v>
      </c>
      <c r="F383" s="38">
        <v>659205</v>
      </c>
      <c r="G383" s="38">
        <v>144377</v>
      </c>
      <c r="H383" s="38">
        <v>1983</v>
      </c>
      <c r="I383" s="38">
        <v>8</v>
      </c>
      <c r="J383" s="38">
        <v>16</v>
      </c>
      <c r="K383" s="38">
        <v>0.5</v>
      </c>
      <c r="L383" s="38" t="s">
        <v>248</v>
      </c>
      <c r="N383" s="38">
        <v>0.26</v>
      </c>
      <c r="O383" s="40">
        <f t="shared" si="6"/>
        <v>0.08</v>
      </c>
      <c r="P383" s="38">
        <v>40</v>
      </c>
    </row>
    <row r="384" spans="1:16" ht="12.75">
      <c r="A384" s="38" t="s">
        <v>245</v>
      </c>
      <c r="B384" s="38" t="s">
        <v>320</v>
      </c>
      <c r="C384" s="38" t="s">
        <v>321</v>
      </c>
      <c r="D384" s="38">
        <v>659164</v>
      </c>
      <c r="E384" s="38">
        <v>144305</v>
      </c>
      <c r="F384" s="38">
        <v>659205</v>
      </c>
      <c r="G384" s="38">
        <v>144377</v>
      </c>
      <c r="H384" s="38">
        <v>1984</v>
      </c>
      <c r="I384" s="38">
        <v>8</v>
      </c>
      <c r="J384" s="38">
        <v>7</v>
      </c>
      <c r="K384" s="38">
        <v>0.5</v>
      </c>
      <c r="L384" s="38" t="s">
        <v>248</v>
      </c>
      <c r="N384" s="38">
        <v>0.38</v>
      </c>
      <c r="O384" s="40">
        <f t="shared" si="6"/>
        <v>0.08</v>
      </c>
      <c r="P384" s="38">
        <v>40</v>
      </c>
    </row>
    <row r="385" spans="1:16" ht="12.75">
      <c r="A385" s="38" t="s">
        <v>245</v>
      </c>
      <c r="B385" s="38" t="s">
        <v>320</v>
      </c>
      <c r="C385" s="38" t="s">
        <v>321</v>
      </c>
      <c r="D385" s="38">
        <v>659164</v>
      </c>
      <c r="E385" s="38">
        <v>144305</v>
      </c>
      <c r="F385" s="38">
        <v>659205</v>
      </c>
      <c r="G385" s="38">
        <v>144377</v>
      </c>
      <c r="H385" s="38">
        <v>1985</v>
      </c>
      <c r="I385" s="38">
        <v>8</v>
      </c>
      <c r="J385" s="38">
        <v>22</v>
      </c>
      <c r="K385" s="38">
        <v>0.5</v>
      </c>
      <c r="L385" s="38" t="s">
        <v>248</v>
      </c>
      <c r="N385" s="38">
        <v>1.65</v>
      </c>
      <c r="O385" s="40">
        <f t="shared" si="6"/>
        <v>0.1</v>
      </c>
      <c r="P385" s="38">
        <v>50</v>
      </c>
    </row>
    <row r="386" spans="1:16" ht="12.75">
      <c r="A386" s="38" t="s">
        <v>245</v>
      </c>
      <c r="B386" s="38" t="s">
        <v>320</v>
      </c>
      <c r="C386" s="38" t="s">
        <v>321</v>
      </c>
      <c r="D386" s="38">
        <v>659164</v>
      </c>
      <c r="E386" s="38">
        <v>144305</v>
      </c>
      <c r="F386" s="38">
        <v>659205</v>
      </c>
      <c r="G386" s="38">
        <v>144377</v>
      </c>
      <c r="H386" s="38">
        <v>1986</v>
      </c>
      <c r="I386" s="38">
        <v>8</v>
      </c>
      <c r="J386" s="38">
        <v>7</v>
      </c>
      <c r="K386" s="38">
        <v>0.5</v>
      </c>
      <c r="L386" s="38" t="s">
        <v>248</v>
      </c>
      <c r="M386" s="38">
        <v>3</v>
      </c>
      <c r="N386" s="38">
        <v>1.3</v>
      </c>
      <c r="O386" s="40">
        <f t="shared" si="6"/>
        <v>0.1</v>
      </c>
      <c r="P386" s="38">
        <v>50</v>
      </c>
    </row>
    <row r="387" spans="1:16" ht="12.75">
      <c r="A387" s="38" t="s">
        <v>245</v>
      </c>
      <c r="B387" s="38" t="s">
        <v>320</v>
      </c>
      <c r="C387" s="38" t="s">
        <v>321</v>
      </c>
      <c r="D387" s="38">
        <v>659164</v>
      </c>
      <c r="E387" s="38">
        <v>144305</v>
      </c>
      <c r="F387" s="38">
        <v>659205</v>
      </c>
      <c r="G387" s="38">
        <v>144377</v>
      </c>
      <c r="H387" s="38">
        <v>1987</v>
      </c>
      <c r="I387" s="38">
        <v>8</v>
      </c>
      <c r="J387" s="38">
        <v>11</v>
      </c>
      <c r="K387" s="38">
        <v>0.5</v>
      </c>
      <c r="L387" s="38" t="s">
        <v>248</v>
      </c>
      <c r="M387" s="38">
        <v>3.9</v>
      </c>
      <c r="N387" s="38">
        <v>1.35</v>
      </c>
      <c r="O387" s="40">
        <f t="shared" si="6"/>
        <v>0.14</v>
      </c>
      <c r="P387" s="38">
        <v>70</v>
      </c>
    </row>
    <row r="388" spans="1:16" ht="12.75">
      <c r="A388" s="38" t="s">
        <v>245</v>
      </c>
      <c r="B388" s="38" t="s">
        <v>320</v>
      </c>
      <c r="C388" s="38" t="s">
        <v>321</v>
      </c>
      <c r="D388" s="38">
        <v>659164</v>
      </c>
      <c r="E388" s="38">
        <v>144305</v>
      </c>
      <c r="F388" s="38">
        <v>659205</v>
      </c>
      <c r="G388" s="38">
        <v>144377</v>
      </c>
      <c r="H388" s="38">
        <v>1988</v>
      </c>
      <c r="I388" s="38">
        <v>8</v>
      </c>
      <c r="J388" s="38">
        <v>16</v>
      </c>
      <c r="K388" s="38">
        <v>0.5</v>
      </c>
      <c r="L388" s="38" t="s">
        <v>248</v>
      </c>
      <c r="M388" s="38">
        <v>4.8</v>
      </c>
      <c r="N388" s="38">
        <v>1.6</v>
      </c>
      <c r="O388" s="40">
        <f t="shared" si="6"/>
        <v>0.14</v>
      </c>
      <c r="P388" s="38">
        <v>70</v>
      </c>
    </row>
    <row r="389" spans="1:16" ht="12.75">
      <c r="A389" s="38" t="s">
        <v>245</v>
      </c>
      <c r="B389" s="38" t="s">
        <v>320</v>
      </c>
      <c r="C389" s="38" t="s">
        <v>321</v>
      </c>
      <c r="D389" s="38">
        <v>659164</v>
      </c>
      <c r="E389" s="38">
        <v>144305</v>
      </c>
      <c r="F389" s="38">
        <v>659205</v>
      </c>
      <c r="G389" s="38">
        <v>144377</v>
      </c>
      <c r="H389" s="38">
        <v>1989</v>
      </c>
      <c r="I389" s="38">
        <v>8</v>
      </c>
      <c r="J389" s="38">
        <v>30</v>
      </c>
      <c r="K389" s="38">
        <v>0.5</v>
      </c>
      <c r="L389" s="38" t="s">
        <v>248</v>
      </c>
      <c r="M389" s="38">
        <v>4.8</v>
      </c>
      <c r="N389" s="38">
        <v>1.8</v>
      </c>
      <c r="O389" s="40">
        <f t="shared" si="6"/>
        <v>0.08</v>
      </c>
      <c r="P389" s="38">
        <v>40</v>
      </c>
    </row>
    <row r="390" spans="1:16" ht="12.75">
      <c r="A390" s="38" t="s">
        <v>245</v>
      </c>
      <c r="B390" s="38" t="s">
        <v>320</v>
      </c>
      <c r="C390" s="38" t="s">
        <v>321</v>
      </c>
      <c r="D390" s="38">
        <v>659164</v>
      </c>
      <c r="E390" s="38">
        <v>144305</v>
      </c>
      <c r="F390" s="38">
        <v>659205</v>
      </c>
      <c r="G390" s="38">
        <v>144377</v>
      </c>
      <c r="H390" s="38">
        <v>1990</v>
      </c>
      <c r="I390" s="38">
        <v>8</v>
      </c>
      <c r="J390" s="38">
        <v>7</v>
      </c>
      <c r="K390" s="38">
        <v>0.5</v>
      </c>
      <c r="L390" s="38" t="s">
        <v>248</v>
      </c>
      <c r="M390" s="38">
        <v>3.8</v>
      </c>
      <c r="N390" s="38">
        <v>1.5</v>
      </c>
      <c r="O390" s="40">
        <f t="shared" si="6"/>
        <v>0.07</v>
      </c>
      <c r="P390" s="38">
        <v>35</v>
      </c>
    </row>
    <row r="391" spans="1:16" ht="12.75">
      <c r="A391" s="38" t="s">
        <v>245</v>
      </c>
      <c r="B391" s="38" t="s">
        <v>320</v>
      </c>
      <c r="C391" s="38" t="s">
        <v>321</v>
      </c>
      <c r="D391" s="38">
        <v>659164</v>
      </c>
      <c r="E391" s="38">
        <v>144305</v>
      </c>
      <c r="F391" s="38">
        <v>659205</v>
      </c>
      <c r="G391" s="38">
        <v>144377</v>
      </c>
      <c r="H391" s="38">
        <v>1991</v>
      </c>
      <c r="I391" s="38">
        <v>8</v>
      </c>
      <c r="J391" s="38">
        <v>12</v>
      </c>
      <c r="K391" s="38">
        <v>0.5</v>
      </c>
      <c r="L391" s="38" t="s">
        <v>249</v>
      </c>
      <c r="M391" s="38">
        <v>3.3</v>
      </c>
      <c r="N391" s="38">
        <v>1.8</v>
      </c>
      <c r="O391" s="40">
        <f t="shared" si="6"/>
        <v>0.08</v>
      </c>
      <c r="P391" s="38">
        <v>40</v>
      </c>
    </row>
    <row r="392" spans="1:16" ht="12.75">
      <c r="A392" s="38" t="s">
        <v>245</v>
      </c>
      <c r="B392" s="38" t="s">
        <v>320</v>
      </c>
      <c r="C392" s="38" t="s">
        <v>321</v>
      </c>
      <c r="D392" s="38">
        <v>659164</v>
      </c>
      <c r="E392" s="38">
        <v>144305</v>
      </c>
      <c r="F392" s="38">
        <v>659205</v>
      </c>
      <c r="G392" s="38">
        <v>144377</v>
      </c>
      <c r="H392" s="38">
        <v>1992</v>
      </c>
      <c r="I392" s="38">
        <v>9</v>
      </c>
      <c r="J392" s="38">
        <v>15</v>
      </c>
      <c r="K392" s="38">
        <v>2</v>
      </c>
      <c r="L392" s="38" t="s">
        <v>249</v>
      </c>
      <c r="M392" s="38">
        <v>4</v>
      </c>
      <c r="N392" s="38">
        <v>1.36</v>
      </c>
      <c r="O392" s="40">
        <f t="shared" si="6"/>
        <v>0.1</v>
      </c>
      <c r="P392" s="38">
        <v>50</v>
      </c>
    </row>
    <row r="393" spans="1:16" ht="12.75">
      <c r="A393" s="38" t="s">
        <v>245</v>
      </c>
      <c r="B393" s="38" t="s">
        <v>320</v>
      </c>
      <c r="C393" s="38" t="s">
        <v>321</v>
      </c>
      <c r="D393" s="38">
        <v>659164</v>
      </c>
      <c r="E393" s="38">
        <v>144305</v>
      </c>
      <c r="F393" s="38">
        <v>659205</v>
      </c>
      <c r="G393" s="38">
        <v>144377</v>
      </c>
      <c r="H393" s="38">
        <v>1993</v>
      </c>
      <c r="I393" s="38">
        <v>10</v>
      </c>
      <c r="J393" s="38">
        <v>22</v>
      </c>
      <c r="K393" s="38">
        <v>2</v>
      </c>
      <c r="L393" s="38" t="s">
        <v>249</v>
      </c>
      <c r="M393" s="38">
        <v>2.9</v>
      </c>
      <c r="N393" s="38">
        <v>1.71</v>
      </c>
      <c r="O393" s="40">
        <f t="shared" si="6"/>
        <v>0.12</v>
      </c>
      <c r="P393" s="38">
        <v>60</v>
      </c>
    </row>
    <row r="394" spans="1:16" ht="12.75">
      <c r="A394" s="38" t="s">
        <v>245</v>
      </c>
      <c r="B394" s="38" t="s">
        <v>320</v>
      </c>
      <c r="C394" s="38" t="s">
        <v>321</v>
      </c>
      <c r="D394" s="38">
        <v>659164</v>
      </c>
      <c r="E394" s="38">
        <v>144305</v>
      </c>
      <c r="F394" s="38">
        <v>659205</v>
      </c>
      <c r="G394" s="38">
        <v>144377</v>
      </c>
      <c r="H394" s="38">
        <v>1994</v>
      </c>
      <c r="I394" s="38">
        <v>8</v>
      </c>
      <c r="J394" s="38">
        <v>15</v>
      </c>
      <c r="K394" s="38">
        <v>2</v>
      </c>
      <c r="L394" s="38" t="s">
        <v>249</v>
      </c>
      <c r="M394" s="38">
        <v>3.6</v>
      </c>
      <c r="N394" s="38">
        <v>5</v>
      </c>
      <c r="O394" s="40">
        <f t="shared" si="6"/>
        <v>0.122</v>
      </c>
      <c r="P394" s="38">
        <v>61</v>
      </c>
    </row>
    <row r="395" spans="1:16" ht="12.75">
      <c r="A395" s="38" t="s">
        <v>245</v>
      </c>
      <c r="B395" s="38" t="s">
        <v>320</v>
      </c>
      <c r="C395" s="38" t="s">
        <v>321</v>
      </c>
      <c r="D395" s="38">
        <v>659164</v>
      </c>
      <c r="E395" s="38">
        <v>144305</v>
      </c>
      <c r="F395" s="38">
        <v>659205</v>
      </c>
      <c r="G395" s="38">
        <v>144377</v>
      </c>
      <c r="H395" s="38">
        <v>1996</v>
      </c>
      <c r="I395" s="38">
        <v>8</v>
      </c>
      <c r="J395" s="38">
        <v>8</v>
      </c>
      <c r="K395" s="38">
        <v>2</v>
      </c>
      <c r="L395" s="38" t="s">
        <v>249</v>
      </c>
      <c r="M395" s="38">
        <v>2.6</v>
      </c>
      <c r="N395" s="38">
        <v>5</v>
      </c>
      <c r="O395" s="40">
        <f t="shared" si="6"/>
        <v>0.12</v>
      </c>
      <c r="P395" s="38">
        <v>60</v>
      </c>
    </row>
    <row r="396" spans="1:16" ht="12.75">
      <c r="A396" s="38" t="s">
        <v>245</v>
      </c>
      <c r="B396" s="38" t="s">
        <v>320</v>
      </c>
      <c r="C396" s="38" t="s">
        <v>321</v>
      </c>
      <c r="D396" s="38">
        <v>659164</v>
      </c>
      <c r="E396" s="38">
        <v>144305</v>
      </c>
      <c r="F396" s="38">
        <v>659205</v>
      </c>
      <c r="G396" s="38">
        <v>144377</v>
      </c>
      <c r="H396" s="38">
        <v>1997</v>
      </c>
      <c r="I396" s="38">
        <v>8</v>
      </c>
      <c r="J396" s="38">
        <v>25</v>
      </c>
      <c r="K396" s="38">
        <v>0.5</v>
      </c>
      <c r="L396" s="38" t="s">
        <v>249</v>
      </c>
      <c r="M396" s="38">
        <v>2.5</v>
      </c>
      <c r="N396" s="38">
        <v>13</v>
      </c>
      <c r="O396" s="40">
        <f t="shared" si="6"/>
        <v>0.06</v>
      </c>
      <c r="P396" s="38">
        <v>30</v>
      </c>
    </row>
    <row r="397" spans="1:16" ht="12.75">
      <c r="A397" s="38" t="s">
        <v>245</v>
      </c>
      <c r="B397" s="38" t="s">
        <v>320</v>
      </c>
      <c r="C397" s="38" t="s">
        <v>321</v>
      </c>
      <c r="D397" s="38">
        <v>659164</v>
      </c>
      <c r="E397" s="38">
        <v>144305</v>
      </c>
      <c r="F397" s="38">
        <v>659205</v>
      </c>
      <c r="G397" s="38">
        <v>144377</v>
      </c>
      <c r="H397" s="38">
        <v>1998</v>
      </c>
      <c r="I397" s="38">
        <v>8</v>
      </c>
      <c r="J397" s="38">
        <v>4</v>
      </c>
      <c r="K397" s="38">
        <v>0.5</v>
      </c>
      <c r="L397" s="38" t="s">
        <v>249</v>
      </c>
      <c r="M397" s="38">
        <v>2.1</v>
      </c>
      <c r="N397" s="38">
        <v>2</v>
      </c>
      <c r="O397" s="40">
        <f t="shared" si="6"/>
        <v>0.16</v>
      </c>
      <c r="P397" s="38">
        <v>80</v>
      </c>
    </row>
    <row r="398" spans="1:16" ht="12.75">
      <c r="A398" s="38" t="s">
        <v>245</v>
      </c>
      <c r="B398" s="38" t="s">
        <v>320</v>
      </c>
      <c r="C398" s="38" t="s">
        <v>321</v>
      </c>
      <c r="D398" s="38">
        <v>659164</v>
      </c>
      <c r="E398" s="38">
        <v>144305</v>
      </c>
      <c r="F398" s="38">
        <v>659205</v>
      </c>
      <c r="G398" s="38">
        <v>144377</v>
      </c>
      <c r="H398" s="38">
        <v>1999</v>
      </c>
      <c r="I398" s="38">
        <v>8</v>
      </c>
      <c r="J398" s="38">
        <v>19</v>
      </c>
      <c r="K398" s="38">
        <v>0.5</v>
      </c>
      <c r="L398" s="38" t="s">
        <v>249</v>
      </c>
      <c r="M398" s="38">
        <v>1.9</v>
      </c>
      <c r="N398" s="38">
        <v>2</v>
      </c>
      <c r="O398" s="40">
        <f t="shared" si="6"/>
        <v>0.14</v>
      </c>
      <c r="P398" s="38">
        <v>70</v>
      </c>
    </row>
    <row r="399" spans="1:16" ht="12.75">
      <c r="A399" s="38" t="s">
        <v>245</v>
      </c>
      <c r="B399" s="38" t="s">
        <v>320</v>
      </c>
      <c r="C399" s="38" t="s">
        <v>321</v>
      </c>
      <c r="D399" s="38">
        <v>659164</v>
      </c>
      <c r="E399" s="38">
        <v>144305</v>
      </c>
      <c r="F399" s="38">
        <v>659205</v>
      </c>
      <c r="G399" s="38">
        <v>144377</v>
      </c>
      <c r="H399" s="38">
        <v>2000</v>
      </c>
      <c r="I399" s="38">
        <v>8</v>
      </c>
      <c r="J399" s="38">
        <v>9</v>
      </c>
      <c r="K399" s="38">
        <v>0.5</v>
      </c>
      <c r="L399" s="38" t="s">
        <v>249</v>
      </c>
      <c r="M399" s="38">
        <v>1.1</v>
      </c>
      <c r="N399" s="38">
        <v>1.4</v>
      </c>
      <c r="O399" s="40">
        <f t="shared" si="6"/>
        <v>0.2</v>
      </c>
      <c r="P399" s="38">
        <v>100</v>
      </c>
    </row>
    <row r="400" spans="1:16" ht="12.75">
      <c r="A400" s="38" t="s">
        <v>245</v>
      </c>
      <c r="B400" s="38" t="s">
        <v>320</v>
      </c>
      <c r="C400" s="38" t="s">
        <v>321</v>
      </c>
      <c r="D400" s="38">
        <v>659164</v>
      </c>
      <c r="E400" s="38">
        <v>144305</v>
      </c>
      <c r="F400" s="38">
        <v>659205</v>
      </c>
      <c r="G400" s="38">
        <v>144377</v>
      </c>
      <c r="H400" s="38">
        <v>2001</v>
      </c>
      <c r="I400" s="38">
        <v>8</v>
      </c>
      <c r="J400" s="38">
        <v>28</v>
      </c>
      <c r="K400" s="38">
        <v>0.5</v>
      </c>
      <c r="L400" s="38" t="s">
        <v>249</v>
      </c>
      <c r="M400" s="38">
        <v>1.6</v>
      </c>
      <c r="N400" s="38">
        <v>1.8</v>
      </c>
      <c r="O400" s="40">
        <f t="shared" si="6"/>
        <v>0.14</v>
      </c>
      <c r="P400" s="38">
        <v>70</v>
      </c>
    </row>
    <row r="401" spans="1:16" ht="12.75">
      <c r="A401" s="38" t="s">
        <v>245</v>
      </c>
      <c r="B401" s="38" t="s">
        <v>320</v>
      </c>
      <c r="C401" s="38" t="s">
        <v>321</v>
      </c>
      <c r="D401" s="38">
        <v>659164</v>
      </c>
      <c r="E401" s="38">
        <v>144305</v>
      </c>
      <c r="F401" s="38">
        <v>659205</v>
      </c>
      <c r="G401" s="38">
        <v>144377</v>
      </c>
      <c r="H401" s="38">
        <v>2002</v>
      </c>
      <c r="I401" s="38">
        <v>8</v>
      </c>
      <c r="J401" s="38">
        <v>6</v>
      </c>
      <c r="K401" s="38">
        <v>0.5</v>
      </c>
      <c r="L401" s="38" t="s">
        <v>249</v>
      </c>
      <c r="M401" s="38">
        <v>1.5</v>
      </c>
      <c r="N401" s="38">
        <v>4.4</v>
      </c>
      <c r="O401" s="40">
        <f t="shared" si="6"/>
        <v>0.16</v>
      </c>
      <c r="P401" s="38">
        <v>80</v>
      </c>
    </row>
    <row r="402" spans="1:16" ht="12.75">
      <c r="A402" s="38" t="s">
        <v>245</v>
      </c>
      <c r="B402" s="38" t="s">
        <v>322</v>
      </c>
      <c r="C402" s="38" t="s">
        <v>323</v>
      </c>
      <c r="D402" s="38">
        <v>653174</v>
      </c>
      <c r="E402" s="38">
        <v>143822</v>
      </c>
      <c r="F402" s="38">
        <v>653175</v>
      </c>
      <c r="G402" s="38">
        <v>143759</v>
      </c>
      <c r="H402" s="38">
        <v>1983</v>
      </c>
      <c r="I402" s="38">
        <v>8</v>
      </c>
      <c r="J402" s="38">
        <v>17</v>
      </c>
      <c r="K402" s="38">
        <v>0.5</v>
      </c>
      <c r="L402" s="38" t="s">
        <v>248</v>
      </c>
      <c r="N402" s="38">
        <v>0.55</v>
      </c>
      <c r="O402" s="40">
        <f t="shared" si="6"/>
        <v>0.12</v>
      </c>
      <c r="P402" s="38">
        <v>60</v>
      </c>
    </row>
    <row r="403" spans="1:16" ht="12.75">
      <c r="A403" s="38" t="s">
        <v>245</v>
      </c>
      <c r="B403" s="38" t="s">
        <v>322</v>
      </c>
      <c r="C403" s="38" t="s">
        <v>323</v>
      </c>
      <c r="D403" s="38">
        <v>653174</v>
      </c>
      <c r="E403" s="38">
        <v>143822</v>
      </c>
      <c r="F403" s="38">
        <v>653175</v>
      </c>
      <c r="G403" s="38">
        <v>143759</v>
      </c>
      <c r="H403" s="38">
        <v>1984</v>
      </c>
      <c r="I403" s="38">
        <v>8</v>
      </c>
      <c r="J403" s="38">
        <v>10</v>
      </c>
      <c r="K403" s="38">
        <v>0.5</v>
      </c>
      <c r="L403" s="38" t="s">
        <v>248</v>
      </c>
      <c r="N403" s="38">
        <v>1.25</v>
      </c>
      <c r="O403" s="40">
        <f t="shared" si="6"/>
        <v>0.08</v>
      </c>
      <c r="P403" s="38">
        <v>40</v>
      </c>
    </row>
    <row r="404" spans="1:16" ht="12.75">
      <c r="A404" s="38" t="s">
        <v>245</v>
      </c>
      <c r="B404" s="38" t="s">
        <v>322</v>
      </c>
      <c r="C404" s="38" t="s">
        <v>323</v>
      </c>
      <c r="D404" s="38">
        <v>653174</v>
      </c>
      <c r="E404" s="38">
        <v>143822</v>
      </c>
      <c r="F404" s="38">
        <v>653175</v>
      </c>
      <c r="G404" s="38">
        <v>143759</v>
      </c>
      <c r="H404" s="38">
        <v>1985</v>
      </c>
      <c r="I404" s="38">
        <v>8</v>
      </c>
      <c r="J404" s="38">
        <v>9</v>
      </c>
      <c r="K404" s="38">
        <v>0.5</v>
      </c>
      <c r="L404" s="38" t="s">
        <v>248</v>
      </c>
      <c r="N404" s="38">
        <v>2.55</v>
      </c>
      <c r="O404" s="40">
        <f>P404/500</f>
        <v>0.12</v>
      </c>
      <c r="P404" s="38">
        <v>60</v>
      </c>
    </row>
    <row r="406" spans="1:18" ht="12.75">
      <c r="A406" s="38" t="s">
        <v>245</v>
      </c>
      <c r="B406" s="38" t="s">
        <v>324</v>
      </c>
      <c r="C406" s="38" t="s">
        <v>325</v>
      </c>
      <c r="D406" s="38">
        <v>657935</v>
      </c>
      <c r="E406" s="38">
        <v>144925</v>
      </c>
      <c r="F406" s="38">
        <v>657905</v>
      </c>
      <c r="G406" s="38">
        <v>144942</v>
      </c>
      <c r="H406" s="38">
        <v>1997</v>
      </c>
      <c r="I406" s="38">
        <v>7</v>
      </c>
      <c r="J406" s="38">
        <v>31</v>
      </c>
      <c r="K406" s="38">
        <v>0.5</v>
      </c>
      <c r="L406" s="38" t="s">
        <v>248</v>
      </c>
      <c r="M406" s="38">
        <v>1.9</v>
      </c>
      <c r="N406" s="38">
        <v>3.6</v>
      </c>
      <c r="P406" s="38">
        <v>70</v>
      </c>
      <c r="R406" s="38" t="s">
        <v>113</v>
      </c>
    </row>
    <row r="407" spans="1:17" ht="12.75">
      <c r="A407" s="38" t="s">
        <v>245</v>
      </c>
      <c r="B407" s="38" t="s">
        <v>326</v>
      </c>
      <c r="C407" s="38" t="s">
        <v>327</v>
      </c>
      <c r="D407" s="38">
        <v>660520</v>
      </c>
      <c r="E407" s="38">
        <v>145622</v>
      </c>
      <c r="F407" s="38">
        <v>660520</v>
      </c>
      <c r="G407" s="38">
        <v>145622</v>
      </c>
      <c r="H407" s="38">
        <v>1986</v>
      </c>
      <c r="I407" s="38">
        <v>8</v>
      </c>
      <c r="J407" s="38">
        <v>14</v>
      </c>
      <c r="K407" s="38">
        <v>0.5</v>
      </c>
      <c r="L407" s="38" t="s">
        <v>248</v>
      </c>
      <c r="M407" s="38">
        <v>2.3</v>
      </c>
      <c r="N407" s="38">
        <v>10.4</v>
      </c>
      <c r="P407" s="38">
        <v>50</v>
      </c>
      <c r="Q407" s="38" t="s">
        <v>328</v>
      </c>
    </row>
    <row r="408" spans="1:17" ht="12.75">
      <c r="A408" s="38" t="s">
        <v>245</v>
      </c>
      <c r="B408" s="38" t="s">
        <v>326</v>
      </c>
      <c r="C408" s="38" t="s">
        <v>327</v>
      </c>
      <c r="D408" s="38">
        <v>660520</v>
      </c>
      <c r="E408" s="38">
        <v>145622</v>
      </c>
      <c r="F408" s="38">
        <v>660520</v>
      </c>
      <c r="G408" s="38">
        <v>145622</v>
      </c>
      <c r="H408" s="38">
        <v>1987</v>
      </c>
      <c r="I408" s="38">
        <v>8</v>
      </c>
      <c r="J408" s="38">
        <v>29</v>
      </c>
      <c r="K408" s="38">
        <v>0.5</v>
      </c>
      <c r="L408" s="38" t="s">
        <v>248</v>
      </c>
      <c r="M408" s="38">
        <v>3</v>
      </c>
      <c r="N408" s="38">
        <v>1.55</v>
      </c>
      <c r="P408" s="38">
        <v>60</v>
      </c>
      <c r="Q408" s="38" t="s">
        <v>328</v>
      </c>
    </row>
    <row r="409" spans="1:17" ht="12.75">
      <c r="A409" s="38" t="s">
        <v>245</v>
      </c>
      <c r="B409" s="38" t="s">
        <v>326</v>
      </c>
      <c r="C409" s="38" t="s">
        <v>327</v>
      </c>
      <c r="D409" s="38">
        <v>660520</v>
      </c>
      <c r="E409" s="38">
        <v>145622</v>
      </c>
      <c r="F409" s="38">
        <v>660520</v>
      </c>
      <c r="G409" s="38">
        <v>145622</v>
      </c>
      <c r="H409" s="38">
        <v>1988</v>
      </c>
      <c r="I409" s="38">
        <v>8</v>
      </c>
      <c r="J409" s="38">
        <v>15</v>
      </c>
      <c r="K409" s="38">
        <v>0.5</v>
      </c>
      <c r="L409" s="38" t="s">
        <v>248</v>
      </c>
      <c r="M409" s="38">
        <v>4.5</v>
      </c>
      <c r="N409" s="38">
        <v>4.3</v>
      </c>
      <c r="P409" s="38">
        <v>50</v>
      </c>
      <c r="Q409" s="38" t="s">
        <v>328</v>
      </c>
    </row>
    <row r="410" spans="1:17" ht="12.75">
      <c r="A410" s="38" t="s">
        <v>245</v>
      </c>
      <c r="B410" s="38" t="s">
        <v>326</v>
      </c>
      <c r="C410" s="38" t="s">
        <v>327</v>
      </c>
      <c r="D410" s="38">
        <v>660520</v>
      </c>
      <c r="E410" s="38">
        <v>145622</v>
      </c>
      <c r="F410" s="38">
        <v>660520</v>
      </c>
      <c r="G410" s="38">
        <v>145622</v>
      </c>
      <c r="H410" s="38">
        <v>1989</v>
      </c>
      <c r="I410" s="38">
        <v>8</v>
      </c>
      <c r="J410" s="38">
        <v>29</v>
      </c>
      <c r="K410" s="38">
        <v>0.5</v>
      </c>
      <c r="L410" s="38" t="s">
        <v>248</v>
      </c>
      <c r="M410" s="38">
        <v>4</v>
      </c>
      <c r="N410" s="38">
        <v>3.2</v>
      </c>
      <c r="P410" s="38">
        <v>40</v>
      </c>
      <c r="Q410" s="38" t="s">
        <v>328</v>
      </c>
    </row>
    <row r="411" spans="1:17" ht="12.75">
      <c r="A411" s="38" t="s">
        <v>245</v>
      </c>
      <c r="B411" s="38" t="s">
        <v>326</v>
      </c>
      <c r="C411" s="38" t="s">
        <v>327</v>
      </c>
      <c r="D411" s="38">
        <v>660520</v>
      </c>
      <c r="E411" s="38">
        <v>145622</v>
      </c>
      <c r="F411" s="38">
        <v>660520</v>
      </c>
      <c r="G411" s="38">
        <v>145622</v>
      </c>
      <c r="H411" s="38">
        <v>1990</v>
      </c>
      <c r="I411" s="38">
        <v>8</v>
      </c>
      <c r="J411" s="38">
        <v>14</v>
      </c>
      <c r="K411" s="38">
        <v>0.5</v>
      </c>
      <c r="L411" s="38" t="s">
        <v>248</v>
      </c>
      <c r="M411" s="38">
        <v>3.1</v>
      </c>
      <c r="N411" s="38">
        <v>7.3</v>
      </c>
      <c r="P411" s="38">
        <v>35</v>
      </c>
      <c r="Q411" s="38" t="s">
        <v>328</v>
      </c>
    </row>
    <row r="412" spans="1:17" ht="12.75">
      <c r="A412" s="38" t="s">
        <v>245</v>
      </c>
      <c r="B412" s="38" t="s">
        <v>326</v>
      </c>
      <c r="C412" s="38" t="s">
        <v>327</v>
      </c>
      <c r="D412" s="38">
        <v>660520</v>
      </c>
      <c r="E412" s="38">
        <v>145622</v>
      </c>
      <c r="F412" s="38">
        <v>660520</v>
      </c>
      <c r="G412" s="38">
        <v>145622</v>
      </c>
      <c r="H412" s="38">
        <v>1991</v>
      </c>
      <c r="I412" s="38">
        <v>8</v>
      </c>
      <c r="J412" s="38">
        <v>20</v>
      </c>
      <c r="K412" s="38">
        <v>0.5</v>
      </c>
      <c r="L412" s="38" t="s">
        <v>249</v>
      </c>
      <c r="M412" s="38">
        <v>2.9</v>
      </c>
      <c r="N412" s="38">
        <v>3.7</v>
      </c>
      <c r="P412" s="38">
        <v>40</v>
      </c>
      <c r="Q412" s="38" t="s">
        <v>328</v>
      </c>
    </row>
    <row r="413" spans="1:17" ht="12.75">
      <c r="A413" s="38" t="s">
        <v>245</v>
      </c>
      <c r="B413" s="38" t="s">
        <v>329</v>
      </c>
      <c r="C413" s="38" t="s">
        <v>330</v>
      </c>
      <c r="D413" s="38">
        <v>664013</v>
      </c>
      <c r="E413" s="38">
        <v>143806</v>
      </c>
      <c r="F413" s="38">
        <v>664013</v>
      </c>
      <c r="G413" s="38">
        <v>143806</v>
      </c>
      <c r="H413" s="38">
        <v>1986</v>
      </c>
      <c r="I413" s="38">
        <v>8</v>
      </c>
      <c r="J413" s="38">
        <v>14</v>
      </c>
      <c r="K413" s="38">
        <v>0.5</v>
      </c>
      <c r="L413" s="38" t="s">
        <v>248</v>
      </c>
      <c r="M413" s="38">
        <v>2.4</v>
      </c>
      <c r="N413" s="38">
        <v>2.3</v>
      </c>
      <c r="P413" s="38">
        <v>40</v>
      </c>
      <c r="Q413" s="38" t="s">
        <v>328</v>
      </c>
    </row>
    <row r="414" spans="1:17" ht="12.75">
      <c r="A414" s="38" t="s">
        <v>245</v>
      </c>
      <c r="B414" s="38" t="s">
        <v>329</v>
      </c>
      <c r="C414" s="38" t="s">
        <v>330</v>
      </c>
      <c r="D414" s="38">
        <v>664013</v>
      </c>
      <c r="E414" s="38">
        <v>143806</v>
      </c>
      <c r="F414" s="38">
        <v>664013</v>
      </c>
      <c r="G414" s="38">
        <v>143806</v>
      </c>
      <c r="H414" s="38">
        <v>1987</v>
      </c>
      <c r="I414" s="38">
        <v>8</v>
      </c>
      <c r="J414" s="38">
        <v>29</v>
      </c>
      <c r="K414" s="38">
        <v>0.5</v>
      </c>
      <c r="L414" s="38" t="s">
        <v>248</v>
      </c>
      <c r="M414" s="38">
        <v>4.1</v>
      </c>
      <c r="N414" s="38">
        <v>1.9</v>
      </c>
      <c r="P414" s="38">
        <v>50</v>
      </c>
      <c r="Q414" s="38" t="s">
        <v>328</v>
      </c>
    </row>
    <row r="415" spans="1:17" ht="12.75">
      <c r="A415" s="38" t="s">
        <v>245</v>
      </c>
      <c r="B415" s="38" t="s">
        <v>329</v>
      </c>
      <c r="C415" s="38" t="s">
        <v>330</v>
      </c>
      <c r="D415" s="38">
        <v>664013</v>
      </c>
      <c r="E415" s="38">
        <v>143806</v>
      </c>
      <c r="F415" s="38">
        <v>664013</v>
      </c>
      <c r="G415" s="38">
        <v>143806</v>
      </c>
      <c r="H415" s="38">
        <v>1988</v>
      </c>
      <c r="I415" s="38">
        <v>8</v>
      </c>
      <c r="J415" s="38">
        <v>15</v>
      </c>
      <c r="K415" s="38">
        <v>0.5</v>
      </c>
      <c r="L415" s="38" t="s">
        <v>248</v>
      </c>
      <c r="M415" s="38">
        <v>4.6</v>
      </c>
      <c r="N415" s="38">
        <v>2.1</v>
      </c>
      <c r="P415" s="38">
        <v>60</v>
      </c>
      <c r="Q415" s="38" t="s">
        <v>328</v>
      </c>
    </row>
    <row r="416" spans="1:17" ht="12.75">
      <c r="A416" s="38" t="s">
        <v>245</v>
      </c>
      <c r="B416" s="38" t="s">
        <v>329</v>
      </c>
      <c r="C416" s="38" t="s">
        <v>330</v>
      </c>
      <c r="D416" s="38">
        <v>664013</v>
      </c>
      <c r="E416" s="38">
        <v>143806</v>
      </c>
      <c r="F416" s="38">
        <v>664013</v>
      </c>
      <c r="G416" s="38">
        <v>143806</v>
      </c>
      <c r="H416" s="38">
        <v>1989</v>
      </c>
      <c r="I416" s="38">
        <v>8</v>
      </c>
      <c r="J416" s="38">
        <v>28</v>
      </c>
      <c r="K416" s="38">
        <v>0.5</v>
      </c>
      <c r="L416" s="38" t="s">
        <v>248</v>
      </c>
      <c r="M416" s="38">
        <v>4.3</v>
      </c>
      <c r="N416" s="38">
        <v>3.8</v>
      </c>
      <c r="P416" s="38">
        <v>40</v>
      </c>
      <c r="Q416" s="38" t="s">
        <v>328</v>
      </c>
    </row>
    <row r="417" spans="1:17" ht="12.75">
      <c r="A417" s="38" t="s">
        <v>245</v>
      </c>
      <c r="B417" s="38" t="s">
        <v>329</v>
      </c>
      <c r="C417" s="38" t="s">
        <v>330</v>
      </c>
      <c r="D417" s="38">
        <v>664013</v>
      </c>
      <c r="E417" s="38">
        <v>143806</v>
      </c>
      <c r="F417" s="38">
        <v>664013</v>
      </c>
      <c r="G417" s="38">
        <v>143806</v>
      </c>
      <c r="H417" s="38">
        <v>1990</v>
      </c>
      <c r="I417" s="38">
        <v>8</v>
      </c>
      <c r="J417" s="38">
        <v>14</v>
      </c>
      <c r="K417" s="38">
        <v>0.5</v>
      </c>
      <c r="L417" s="38" t="s">
        <v>248</v>
      </c>
      <c r="M417" s="38">
        <v>4.5</v>
      </c>
      <c r="N417" s="38">
        <v>3.65</v>
      </c>
      <c r="P417" s="38">
        <v>35</v>
      </c>
      <c r="Q417" s="38" t="s">
        <v>328</v>
      </c>
    </row>
    <row r="418" spans="1:18" ht="12.75">
      <c r="A418" s="38" t="s">
        <v>245</v>
      </c>
      <c r="B418" s="38" t="s">
        <v>331</v>
      </c>
      <c r="C418" s="38" t="s">
        <v>332</v>
      </c>
      <c r="D418" s="38">
        <v>661076</v>
      </c>
      <c r="E418" s="38">
        <v>148803</v>
      </c>
      <c r="F418" s="38">
        <v>661076</v>
      </c>
      <c r="G418" s="38">
        <v>148803</v>
      </c>
      <c r="H418" s="38">
        <v>1986</v>
      </c>
      <c r="I418" s="38">
        <v>8</v>
      </c>
      <c r="J418" s="38">
        <v>12</v>
      </c>
      <c r="K418" s="38">
        <v>0.5</v>
      </c>
      <c r="L418" s="38" t="s">
        <v>248</v>
      </c>
      <c r="M418" s="38">
        <v>1.4</v>
      </c>
      <c r="N418" s="38">
        <v>21.5</v>
      </c>
      <c r="P418" s="38">
        <v>70</v>
      </c>
      <c r="R418" s="38" t="s">
        <v>333</v>
      </c>
    </row>
    <row r="419" spans="1:18" ht="12.75">
      <c r="A419" s="38" t="s">
        <v>245</v>
      </c>
      <c r="B419" s="38" t="s">
        <v>331</v>
      </c>
      <c r="C419" s="38" t="s">
        <v>332</v>
      </c>
      <c r="D419" s="38">
        <v>661076</v>
      </c>
      <c r="E419" s="38">
        <v>148803</v>
      </c>
      <c r="F419" s="38">
        <v>661076</v>
      </c>
      <c r="G419" s="38">
        <v>148803</v>
      </c>
      <c r="H419" s="38">
        <v>1987</v>
      </c>
      <c r="I419" s="38">
        <v>8</v>
      </c>
      <c r="J419" s="38">
        <v>10</v>
      </c>
      <c r="K419" s="38">
        <v>0.5</v>
      </c>
      <c r="L419" s="38" t="s">
        <v>248</v>
      </c>
      <c r="M419" s="38">
        <v>2.9</v>
      </c>
      <c r="N419" s="38">
        <v>31</v>
      </c>
      <c r="P419" s="38">
        <v>70</v>
      </c>
      <c r="R419" s="38" t="s">
        <v>333</v>
      </c>
    </row>
    <row r="420" spans="1:18" ht="12.75">
      <c r="A420" s="38" t="s">
        <v>245</v>
      </c>
      <c r="B420" s="38" t="s">
        <v>331</v>
      </c>
      <c r="C420" s="38" t="s">
        <v>332</v>
      </c>
      <c r="D420" s="38">
        <v>661076</v>
      </c>
      <c r="E420" s="38">
        <v>148803</v>
      </c>
      <c r="F420" s="38">
        <v>661076</v>
      </c>
      <c r="G420" s="38">
        <v>148803</v>
      </c>
      <c r="H420" s="38">
        <v>1988</v>
      </c>
      <c r="I420" s="38">
        <v>8</v>
      </c>
      <c r="J420" s="38">
        <v>22</v>
      </c>
      <c r="K420" s="38">
        <v>0.5</v>
      </c>
      <c r="L420" s="38" t="s">
        <v>248</v>
      </c>
      <c r="M420" s="38">
        <v>2.3</v>
      </c>
      <c r="N420" s="38">
        <v>28.4</v>
      </c>
      <c r="P420" s="38">
        <v>90</v>
      </c>
      <c r="R420" s="38" t="s">
        <v>333</v>
      </c>
    </row>
    <row r="421" spans="1:18" ht="12.75">
      <c r="A421" s="38" t="s">
        <v>245</v>
      </c>
      <c r="B421" s="38" t="s">
        <v>331</v>
      </c>
      <c r="C421" s="38" t="s">
        <v>332</v>
      </c>
      <c r="D421" s="38">
        <v>661076</v>
      </c>
      <c r="E421" s="38">
        <v>148803</v>
      </c>
      <c r="F421" s="38">
        <v>661076</v>
      </c>
      <c r="G421" s="38">
        <v>148803</v>
      </c>
      <c r="H421" s="38">
        <v>1989</v>
      </c>
      <c r="I421" s="38">
        <v>8</v>
      </c>
      <c r="J421" s="38">
        <v>29</v>
      </c>
      <c r="K421" s="38">
        <v>0.5</v>
      </c>
      <c r="L421" s="38" t="s">
        <v>248</v>
      </c>
      <c r="M421" s="38">
        <v>2.7</v>
      </c>
      <c r="N421" s="38">
        <v>25.2</v>
      </c>
      <c r="P421" s="38">
        <v>60</v>
      </c>
      <c r="R421" s="38" t="s">
        <v>333</v>
      </c>
    </row>
    <row r="422" spans="1:18" ht="12.75">
      <c r="A422" s="38" t="s">
        <v>245</v>
      </c>
      <c r="B422" s="38" t="s">
        <v>331</v>
      </c>
      <c r="C422" s="38" t="s">
        <v>332</v>
      </c>
      <c r="D422" s="38">
        <v>661076</v>
      </c>
      <c r="E422" s="38">
        <v>148803</v>
      </c>
      <c r="F422" s="38">
        <v>661076</v>
      </c>
      <c r="G422" s="38">
        <v>148803</v>
      </c>
      <c r="H422" s="38">
        <v>1990</v>
      </c>
      <c r="I422" s="38">
        <v>8</v>
      </c>
      <c r="J422" s="38">
        <v>8</v>
      </c>
      <c r="K422" s="38">
        <v>0.5</v>
      </c>
      <c r="L422" s="38" t="s">
        <v>248</v>
      </c>
      <c r="M422" s="38">
        <v>1.8</v>
      </c>
      <c r="N422" s="38">
        <v>6.2</v>
      </c>
      <c r="P422" s="38">
        <v>50</v>
      </c>
      <c r="R422" s="38" t="s">
        <v>333</v>
      </c>
    </row>
    <row r="423" spans="1:18" ht="12.75">
      <c r="A423" s="38" t="s">
        <v>245</v>
      </c>
      <c r="B423" s="38" t="s">
        <v>331</v>
      </c>
      <c r="C423" s="38" t="s">
        <v>332</v>
      </c>
      <c r="D423" s="38">
        <v>661076</v>
      </c>
      <c r="E423" s="38">
        <v>148803</v>
      </c>
      <c r="F423" s="38">
        <v>661076</v>
      </c>
      <c r="G423" s="38">
        <v>148803</v>
      </c>
      <c r="H423" s="38">
        <v>1991</v>
      </c>
      <c r="I423" s="38">
        <v>8</v>
      </c>
      <c r="J423" s="38">
        <v>19</v>
      </c>
      <c r="K423" s="38">
        <v>0.5</v>
      </c>
      <c r="L423" s="38" t="s">
        <v>249</v>
      </c>
      <c r="M423" s="38">
        <v>1.9</v>
      </c>
      <c r="N423" s="38">
        <v>16.4</v>
      </c>
      <c r="P423" s="38">
        <v>70</v>
      </c>
      <c r="R423" s="38" t="s">
        <v>333</v>
      </c>
    </row>
    <row r="424" spans="1:17" ht="12.75">
      <c r="A424" s="38" t="s">
        <v>245</v>
      </c>
      <c r="B424" s="38" t="s">
        <v>262</v>
      </c>
      <c r="C424" s="38" t="s">
        <v>263</v>
      </c>
      <c r="D424" s="38">
        <v>657387</v>
      </c>
      <c r="E424" s="38">
        <v>144126</v>
      </c>
      <c r="F424" s="38">
        <v>657224</v>
      </c>
      <c r="G424" s="38">
        <v>144245</v>
      </c>
      <c r="H424" s="38">
        <v>2002</v>
      </c>
      <c r="I424" s="38">
        <v>8</v>
      </c>
      <c r="J424" s="38">
        <v>20</v>
      </c>
      <c r="K424" s="38">
        <v>0.5</v>
      </c>
      <c r="L424" s="38" t="s">
        <v>249</v>
      </c>
      <c r="M424" s="38">
        <v>1.9</v>
      </c>
      <c r="N424" s="38">
        <v>7.5</v>
      </c>
      <c r="P424" s="38">
        <v>70</v>
      </c>
      <c r="Q424" s="38" t="s">
        <v>328</v>
      </c>
    </row>
    <row r="425" spans="1:17" ht="12.75">
      <c r="A425" s="38" t="s">
        <v>245</v>
      </c>
      <c r="B425" s="38" t="s">
        <v>334</v>
      </c>
      <c r="C425" s="38" t="s">
        <v>335</v>
      </c>
      <c r="D425" s="38">
        <v>663501</v>
      </c>
      <c r="E425" s="38">
        <v>145470</v>
      </c>
      <c r="F425" s="38">
        <v>663501</v>
      </c>
      <c r="G425" s="38">
        <v>145470</v>
      </c>
      <c r="H425" s="38">
        <v>1984</v>
      </c>
      <c r="I425" s="38">
        <v>8</v>
      </c>
      <c r="J425" s="38">
        <v>16</v>
      </c>
      <c r="K425" s="38">
        <v>0.5</v>
      </c>
      <c r="L425" s="38" t="s">
        <v>248</v>
      </c>
      <c r="N425" s="38">
        <v>1.63</v>
      </c>
      <c r="P425" s="38">
        <v>60</v>
      </c>
      <c r="Q425" s="38" t="s">
        <v>328</v>
      </c>
    </row>
    <row r="426" spans="1:17" ht="12.75">
      <c r="A426" s="38" t="s">
        <v>245</v>
      </c>
      <c r="B426" s="38" t="s">
        <v>334</v>
      </c>
      <c r="C426" s="38" t="s">
        <v>335</v>
      </c>
      <c r="D426" s="38">
        <v>663501</v>
      </c>
      <c r="E426" s="38">
        <v>145470</v>
      </c>
      <c r="F426" s="38">
        <v>663501</v>
      </c>
      <c r="G426" s="38">
        <v>145470</v>
      </c>
      <c r="H426" s="38">
        <v>1985</v>
      </c>
      <c r="I426" s="38">
        <v>8</v>
      </c>
      <c r="J426" s="38">
        <v>25</v>
      </c>
      <c r="K426" s="38">
        <v>0.5</v>
      </c>
      <c r="L426" s="38" t="s">
        <v>248</v>
      </c>
      <c r="N426" s="38">
        <v>1.4</v>
      </c>
      <c r="P426" s="38">
        <v>50</v>
      </c>
      <c r="Q426" s="38" t="s">
        <v>328</v>
      </c>
    </row>
    <row r="427" spans="1:17" ht="12.75">
      <c r="A427" s="38" t="s">
        <v>245</v>
      </c>
      <c r="B427" s="38" t="s">
        <v>334</v>
      </c>
      <c r="C427" s="38" t="s">
        <v>335</v>
      </c>
      <c r="D427" s="38">
        <v>663501</v>
      </c>
      <c r="E427" s="38">
        <v>145470</v>
      </c>
      <c r="F427" s="38">
        <v>663501</v>
      </c>
      <c r="G427" s="38">
        <v>145470</v>
      </c>
      <c r="H427" s="38">
        <v>1986</v>
      </c>
      <c r="I427" s="38">
        <v>8</v>
      </c>
      <c r="J427" s="38">
        <v>8</v>
      </c>
      <c r="K427" s="38">
        <v>0.5</v>
      </c>
      <c r="L427" s="38" t="s">
        <v>248</v>
      </c>
      <c r="M427" s="38">
        <v>2.6</v>
      </c>
      <c r="N427" s="38">
        <v>0.9</v>
      </c>
      <c r="P427" s="38">
        <v>50</v>
      </c>
      <c r="Q427" s="38" t="s">
        <v>328</v>
      </c>
    </row>
    <row r="428" spans="1:17" ht="12.75">
      <c r="A428" s="38" t="s">
        <v>245</v>
      </c>
      <c r="B428" s="38" t="s">
        <v>276</v>
      </c>
      <c r="C428" s="38" t="s">
        <v>277</v>
      </c>
      <c r="D428" s="38">
        <v>663148</v>
      </c>
      <c r="E428" s="38">
        <v>146325</v>
      </c>
      <c r="F428" s="38">
        <v>663148</v>
      </c>
      <c r="G428" s="38">
        <v>146325</v>
      </c>
      <c r="H428" s="38">
        <v>1987</v>
      </c>
      <c r="I428" s="38">
        <v>8</v>
      </c>
      <c r="J428" s="38">
        <v>7</v>
      </c>
      <c r="K428" s="38">
        <v>0.5</v>
      </c>
      <c r="L428" s="38" t="s">
        <v>248</v>
      </c>
      <c r="M428" s="38">
        <v>2.8</v>
      </c>
      <c r="N428" s="38">
        <v>7</v>
      </c>
      <c r="P428" s="38">
        <v>60</v>
      </c>
      <c r="Q428" s="38" t="s">
        <v>328</v>
      </c>
    </row>
    <row r="429" spans="1:17" ht="12.75">
      <c r="A429" s="38" t="s">
        <v>245</v>
      </c>
      <c r="B429" s="38" t="s">
        <v>276</v>
      </c>
      <c r="C429" s="38" t="s">
        <v>277</v>
      </c>
      <c r="D429" s="38">
        <v>663148</v>
      </c>
      <c r="E429" s="38">
        <v>146325</v>
      </c>
      <c r="F429" s="38">
        <v>663148</v>
      </c>
      <c r="G429" s="38">
        <v>146325</v>
      </c>
      <c r="H429" s="38">
        <v>1988</v>
      </c>
      <c r="I429" s="38">
        <v>8</v>
      </c>
      <c r="J429" s="38">
        <v>2</v>
      </c>
      <c r="K429" s="38">
        <v>0.5</v>
      </c>
      <c r="L429" s="38" t="s">
        <v>248</v>
      </c>
      <c r="M429" s="38">
        <v>3.3</v>
      </c>
      <c r="N429" s="38">
        <v>5.8</v>
      </c>
      <c r="P429" s="38">
        <v>60</v>
      </c>
      <c r="Q429" s="38" t="s">
        <v>328</v>
      </c>
    </row>
    <row r="430" spans="1:17" ht="12.75">
      <c r="A430" s="38" t="s">
        <v>245</v>
      </c>
      <c r="B430" s="38" t="s">
        <v>276</v>
      </c>
      <c r="C430" s="38" t="s">
        <v>277</v>
      </c>
      <c r="D430" s="38">
        <v>663148</v>
      </c>
      <c r="E430" s="38">
        <v>146325</v>
      </c>
      <c r="F430" s="38">
        <v>663148</v>
      </c>
      <c r="G430" s="38">
        <v>146325</v>
      </c>
      <c r="H430" s="38">
        <v>1989</v>
      </c>
      <c r="I430" s="38">
        <v>8</v>
      </c>
      <c r="J430" s="38">
        <v>29</v>
      </c>
      <c r="K430" s="38">
        <v>0.5</v>
      </c>
      <c r="L430" s="38" t="s">
        <v>248</v>
      </c>
      <c r="M430" s="38">
        <v>2</v>
      </c>
      <c r="N430" s="38">
        <v>18.3</v>
      </c>
      <c r="P430" s="38">
        <v>40</v>
      </c>
      <c r="Q430" s="38" t="s">
        <v>328</v>
      </c>
    </row>
    <row r="431" spans="1:17" ht="12.75">
      <c r="A431" s="38" t="s">
        <v>245</v>
      </c>
      <c r="B431" s="38" t="s">
        <v>276</v>
      </c>
      <c r="C431" s="38" t="s">
        <v>277</v>
      </c>
      <c r="D431" s="38">
        <v>663148</v>
      </c>
      <c r="E431" s="38">
        <v>146325</v>
      </c>
      <c r="F431" s="38">
        <v>663148</v>
      </c>
      <c r="G431" s="38">
        <v>146325</v>
      </c>
      <c r="H431" s="38">
        <v>1990</v>
      </c>
      <c r="I431" s="38">
        <v>8</v>
      </c>
      <c r="J431" s="38">
        <v>15</v>
      </c>
      <c r="K431" s="38">
        <v>0.5</v>
      </c>
      <c r="L431" s="38" t="s">
        <v>248</v>
      </c>
      <c r="M431" s="38">
        <v>3.8</v>
      </c>
      <c r="N431" s="38">
        <v>7.1</v>
      </c>
      <c r="P431" s="38">
        <v>40</v>
      </c>
      <c r="Q431" s="38" t="s">
        <v>328</v>
      </c>
    </row>
    <row r="432" spans="1:17" ht="12.75">
      <c r="A432" s="38" t="s">
        <v>245</v>
      </c>
      <c r="B432" s="38" t="s">
        <v>276</v>
      </c>
      <c r="C432" s="38" t="s">
        <v>277</v>
      </c>
      <c r="D432" s="38">
        <v>663148</v>
      </c>
      <c r="E432" s="38">
        <v>146325</v>
      </c>
      <c r="F432" s="38">
        <v>663148</v>
      </c>
      <c r="G432" s="38">
        <v>146325</v>
      </c>
      <c r="H432" s="38">
        <v>1991</v>
      </c>
      <c r="I432" s="38">
        <v>8</v>
      </c>
      <c r="J432" s="38">
        <v>19</v>
      </c>
      <c r="K432" s="38">
        <v>0.5</v>
      </c>
      <c r="L432" s="38" t="s">
        <v>249</v>
      </c>
      <c r="M432" s="38">
        <v>2.2</v>
      </c>
      <c r="N432" s="38">
        <v>8</v>
      </c>
      <c r="P432" s="38">
        <v>50</v>
      </c>
      <c r="Q432" s="38" t="s">
        <v>328</v>
      </c>
    </row>
    <row r="433" spans="1:17" ht="12.75">
      <c r="A433" s="38" t="s">
        <v>245</v>
      </c>
      <c r="B433" s="38" t="s">
        <v>336</v>
      </c>
      <c r="C433" s="38" t="s">
        <v>337</v>
      </c>
      <c r="D433" s="38">
        <v>664173</v>
      </c>
      <c r="E433" s="38">
        <v>147095</v>
      </c>
      <c r="F433" s="38">
        <v>664173</v>
      </c>
      <c r="G433" s="38">
        <v>147095</v>
      </c>
      <c r="H433" s="38">
        <v>1983</v>
      </c>
      <c r="I433" s="38">
        <v>8</v>
      </c>
      <c r="J433" s="38">
        <v>20</v>
      </c>
      <c r="K433" s="38">
        <v>0.5</v>
      </c>
      <c r="L433" s="38" t="s">
        <v>248</v>
      </c>
      <c r="N433" s="38">
        <v>0.32</v>
      </c>
      <c r="P433" s="38">
        <v>20</v>
      </c>
      <c r="Q433" s="38" t="s">
        <v>328</v>
      </c>
    </row>
    <row r="434" spans="1:18" ht="12.75">
      <c r="A434" s="38" t="s">
        <v>245</v>
      </c>
      <c r="B434" s="38" t="s">
        <v>338</v>
      </c>
      <c r="C434" s="38" t="s">
        <v>339</v>
      </c>
      <c r="D434" s="38">
        <v>664940</v>
      </c>
      <c r="E434" s="38">
        <v>146847</v>
      </c>
      <c r="F434" s="38">
        <v>664775</v>
      </c>
      <c r="G434" s="38">
        <v>146931</v>
      </c>
      <c r="H434" s="38">
        <v>1986</v>
      </c>
      <c r="I434" s="38">
        <v>8</v>
      </c>
      <c r="J434" s="38">
        <v>18</v>
      </c>
      <c r="K434" s="38">
        <v>0.5</v>
      </c>
      <c r="L434" s="38" t="s">
        <v>248</v>
      </c>
      <c r="M434" s="38">
        <v>3.1</v>
      </c>
      <c r="N434" s="38">
        <v>4.1</v>
      </c>
      <c r="P434" s="38">
        <v>40</v>
      </c>
      <c r="R434" s="38" t="s">
        <v>340</v>
      </c>
    </row>
    <row r="435" spans="1:18" ht="12.75">
      <c r="A435" s="38" t="s">
        <v>245</v>
      </c>
      <c r="B435" s="38" t="s">
        <v>338</v>
      </c>
      <c r="C435" s="38" t="s">
        <v>339</v>
      </c>
      <c r="D435" s="38">
        <v>664940</v>
      </c>
      <c r="E435" s="38">
        <v>146847</v>
      </c>
      <c r="F435" s="38">
        <v>664775</v>
      </c>
      <c r="G435" s="38">
        <v>146931</v>
      </c>
      <c r="H435" s="38">
        <v>1987</v>
      </c>
      <c r="I435" s="38">
        <v>8</v>
      </c>
      <c r="J435" s="38">
        <v>7</v>
      </c>
      <c r="K435" s="38">
        <v>0.5</v>
      </c>
      <c r="L435" s="38" t="s">
        <v>248</v>
      </c>
      <c r="M435" s="38">
        <v>5.2</v>
      </c>
      <c r="N435" s="38">
        <v>3.1</v>
      </c>
      <c r="P435" s="38">
        <v>35</v>
      </c>
      <c r="R435" s="38" t="s">
        <v>340</v>
      </c>
    </row>
    <row r="436" spans="1:18" ht="12.75">
      <c r="A436" s="38" t="s">
        <v>245</v>
      </c>
      <c r="B436" s="38" t="s">
        <v>338</v>
      </c>
      <c r="C436" s="38" t="s">
        <v>339</v>
      </c>
      <c r="D436" s="38">
        <v>664940</v>
      </c>
      <c r="E436" s="38">
        <v>146847</v>
      </c>
      <c r="F436" s="38">
        <v>664775</v>
      </c>
      <c r="G436" s="38">
        <v>146931</v>
      </c>
      <c r="H436" s="38">
        <v>1988</v>
      </c>
      <c r="I436" s="38">
        <v>8</v>
      </c>
      <c r="J436" s="38">
        <v>2</v>
      </c>
      <c r="K436" s="38">
        <v>0.5</v>
      </c>
      <c r="L436" s="38" t="s">
        <v>248</v>
      </c>
      <c r="M436" s="38">
        <v>5.9</v>
      </c>
      <c r="N436" s="38">
        <v>2.7</v>
      </c>
      <c r="P436" s="38">
        <v>35</v>
      </c>
      <c r="R436" s="38" t="s">
        <v>340</v>
      </c>
    </row>
    <row r="437" spans="1:18" ht="12.75">
      <c r="A437" s="38" t="s">
        <v>245</v>
      </c>
      <c r="B437" s="38" t="s">
        <v>338</v>
      </c>
      <c r="C437" s="38" t="s">
        <v>339</v>
      </c>
      <c r="D437" s="38">
        <v>664940</v>
      </c>
      <c r="E437" s="38">
        <v>146847</v>
      </c>
      <c r="F437" s="38">
        <v>664775</v>
      </c>
      <c r="G437" s="38">
        <v>146931</v>
      </c>
      <c r="H437" s="38">
        <v>1989</v>
      </c>
      <c r="I437" s="38">
        <v>8</v>
      </c>
      <c r="J437" s="38">
        <v>28</v>
      </c>
      <c r="K437" s="38">
        <v>0.5</v>
      </c>
      <c r="L437" s="38" t="s">
        <v>248</v>
      </c>
      <c r="M437" s="38">
        <v>6</v>
      </c>
      <c r="N437" s="38">
        <v>2.5</v>
      </c>
      <c r="P437" s="38">
        <v>25</v>
      </c>
      <c r="R437" s="38" t="s">
        <v>340</v>
      </c>
    </row>
    <row r="438" spans="1:18" ht="12.75">
      <c r="A438" s="38" t="s">
        <v>245</v>
      </c>
      <c r="B438" s="38" t="s">
        <v>338</v>
      </c>
      <c r="C438" s="38" t="s">
        <v>339</v>
      </c>
      <c r="D438" s="38">
        <v>664940</v>
      </c>
      <c r="E438" s="38">
        <v>146847</v>
      </c>
      <c r="F438" s="38">
        <v>664775</v>
      </c>
      <c r="G438" s="38">
        <v>146931</v>
      </c>
      <c r="H438" s="38">
        <v>1990</v>
      </c>
      <c r="I438" s="38">
        <v>8</v>
      </c>
      <c r="J438" s="38">
        <v>1</v>
      </c>
      <c r="K438" s="38">
        <v>0.5</v>
      </c>
      <c r="L438" s="38" t="s">
        <v>248</v>
      </c>
      <c r="M438" s="38">
        <v>4.3</v>
      </c>
      <c r="N438" s="38">
        <v>3.15</v>
      </c>
      <c r="P438" s="38">
        <v>20</v>
      </c>
      <c r="R438" s="38" t="s">
        <v>340</v>
      </c>
    </row>
    <row r="439" spans="1:18" ht="12.75">
      <c r="A439" s="38" t="s">
        <v>245</v>
      </c>
      <c r="B439" s="38" t="s">
        <v>338</v>
      </c>
      <c r="C439" s="38" t="s">
        <v>339</v>
      </c>
      <c r="D439" s="38">
        <v>664940</v>
      </c>
      <c r="E439" s="38">
        <v>146847</v>
      </c>
      <c r="F439" s="38">
        <v>664775</v>
      </c>
      <c r="G439" s="38">
        <v>146931</v>
      </c>
      <c r="H439" s="38">
        <v>1991</v>
      </c>
      <c r="I439" s="38">
        <v>8</v>
      </c>
      <c r="J439" s="38">
        <v>7</v>
      </c>
      <c r="K439" s="38">
        <v>0.5</v>
      </c>
      <c r="L439" s="38" t="s">
        <v>249</v>
      </c>
      <c r="M439" s="38">
        <v>4.4</v>
      </c>
      <c r="N439" s="38">
        <v>2.95</v>
      </c>
      <c r="P439" s="38">
        <v>30</v>
      </c>
      <c r="R439" s="38" t="s">
        <v>340</v>
      </c>
    </row>
    <row r="440" spans="1:18" ht="12.75">
      <c r="A440" s="38" t="s">
        <v>245</v>
      </c>
      <c r="B440" s="38" t="s">
        <v>338</v>
      </c>
      <c r="C440" s="38" t="s">
        <v>339</v>
      </c>
      <c r="D440" s="38">
        <v>664940</v>
      </c>
      <c r="E440" s="38">
        <v>146847</v>
      </c>
      <c r="F440" s="38">
        <v>664775</v>
      </c>
      <c r="G440" s="38">
        <v>146931</v>
      </c>
      <c r="H440" s="38">
        <v>1992</v>
      </c>
      <c r="I440" s="38">
        <v>10</v>
      </c>
      <c r="J440" s="38">
        <v>2</v>
      </c>
      <c r="K440" s="38">
        <v>2</v>
      </c>
      <c r="L440" s="38" t="s">
        <v>249</v>
      </c>
      <c r="M440" s="38">
        <v>4.4</v>
      </c>
      <c r="N440" s="38">
        <v>2</v>
      </c>
      <c r="P440" s="38">
        <v>40</v>
      </c>
      <c r="R440" s="38" t="s">
        <v>340</v>
      </c>
    </row>
    <row r="441" spans="1:18" ht="12.75">
      <c r="A441" s="38" t="s">
        <v>245</v>
      </c>
      <c r="B441" s="38" t="s">
        <v>338</v>
      </c>
      <c r="C441" s="38" t="s">
        <v>339</v>
      </c>
      <c r="D441" s="38">
        <v>664940</v>
      </c>
      <c r="E441" s="38">
        <v>146847</v>
      </c>
      <c r="F441" s="38">
        <v>664775</v>
      </c>
      <c r="G441" s="38">
        <v>146931</v>
      </c>
      <c r="H441" s="38">
        <v>1993</v>
      </c>
      <c r="I441" s="38">
        <v>10</v>
      </c>
      <c r="J441" s="38">
        <v>28</v>
      </c>
      <c r="K441" s="38">
        <v>2</v>
      </c>
      <c r="L441" s="38" t="s">
        <v>249</v>
      </c>
      <c r="M441" s="38">
        <v>3.6</v>
      </c>
      <c r="N441" s="38">
        <v>1.53</v>
      </c>
      <c r="P441" s="38">
        <v>35</v>
      </c>
      <c r="R441" s="38" t="s">
        <v>340</v>
      </c>
    </row>
    <row r="442" spans="1:18" ht="12.75">
      <c r="A442" s="38" t="s">
        <v>245</v>
      </c>
      <c r="B442" s="38" t="s">
        <v>338</v>
      </c>
      <c r="C442" s="38" t="s">
        <v>339</v>
      </c>
      <c r="D442" s="38">
        <v>664940</v>
      </c>
      <c r="E442" s="38">
        <v>146847</v>
      </c>
      <c r="F442" s="38">
        <v>664775</v>
      </c>
      <c r="G442" s="38">
        <v>146931</v>
      </c>
      <c r="H442" s="38">
        <v>1994</v>
      </c>
      <c r="I442" s="38">
        <v>8</v>
      </c>
      <c r="J442" s="38">
        <v>1</v>
      </c>
      <c r="K442" s="38">
        <v>2</v>
      </c>
      <c r="L442" s="38" t="s">
        <v>249</v>
      </c>
      <c r="M442" s="38">
        <v>4.7</v>
      </c>
      <c r="N442" s="38">
        <v>1.9</v>
      </c>
      <c r="P442" s="38">
        <v>29</v>
      </c>
      <c r="R442" s="38" t="s">
        <v>340</v>
      </c>
    </row>
    <row r="443" spans="1:18" ht="12.75">
      <c r="A443" s="38" t="s">
        <v>245</v>
      </c>
      <c r="B443" s="38" t="s">
        <v>338</v>
      </c>
      <c r="C443" s="38" t="s">
        <v>339</v>
      </c>
      <c r="D443" s="38">
        <v>664940</v>
      </c>
      <c r="E443" s="38">
        <v>146847</v>
      </c>
      <c r="F443" s="38">
        <v>664775</v>
      </c>
      <c r="G443" s="38">
        <v>146931</v>
      </c>
      <c r="H443" s="38">
        <v>1996</v>
      </c>
      <c r="I443" s="38">
        <v>9</v>
      </c>
      <c r="J443" s="38">
        <v>18</v>
      </c>
      <c r="K443" s="38">
        <v>2</v>
      </c>
      <c r="L443" s="38" t="s">
        <v>249</v>
      </c>
      <c r="M443" s="38">
        <v>4.1</v>
      </c>
      <c r="N443" s="38">
        <v>1</v>
      </c>
      <c r="P443" s="38">
        <v>20</v>
      </c>
      <c r="R443" s="38" t="s">
        <v>340</v>
      </c>
    </row>
    <row r="444" spans="1:18" ht="12.75">
      <c r="A444" s="38" t="s">
        <v>245</v>
      </c>
      <c r="B444" s="38" t="s">
        <v>338</v>
      </c>
      <c r="C444" s="38" t="s">
        <v>339</v>
      </c>
      <c r="D444" s="38">
        <v>664940</v>
      </c>
      <c r="E444" s="38">
        <v>146847</v>
      </c>
      <c r="F444" s="38">
        <v>664775</v>
      </c>
      <c r="G444" s="38">
        <v>146931</v>
      </c>
      <c r="H444" s="38">
        <v>1997</v>
      </c>
      <c r="I444" s="38">
        <v>8</v>
      </c>
      <c r="J444" s="38">
        <v>12</v>
      </c>
      <c r="K444" s="38">
        <v>0.5</v>
      </c>
      <c r="L444" s="38" t="s">
        <v>249</v>
      </c>
      <c r="M444" s="38">
        <v>3.1</v>
      </c>
      <c r="N444" s="38">
        <v>2.4</v>
      </c>
      <c r="P444" s="38">
        <v>30</v>
      </c>
      <c r="R444" s="38" t="s">
        <v>340</v>
      </c>
    </row>
    <row r="445" spans="1:18" ht="12.75">
      <c r="A445" s="38" t="s">
        <v>245</v>
      </c>
      <c r="B445" s="38" t="s">
        <v>338</v>
      </c>
      <c r="C445" s="38" t="s">
        <v>339</v>
      </c>
      <c r="D445" s="38">
        <v>664940</v>
      </c>
      <c r="E445" s="38">
        <v>146847</v>
      </c>
      <c r="F445" s="38">
        <v>664775</v>
      </c>
      <c r="G445" s="38">
        <v>146931</v>
      </c>
      <c r="H445" s="38">
        <v>1998</v>
      </c>
      <c r="I445" s="38">
        <v>8</v>
      </c>
      <c r="J445" s="38">
        <v>3</v>
      </c>
      <c r="K445" s="38">
        <v>0.5</v>
      </c>
      <c r="L445" s="38" t="s">
        <v>249</v>
      </c>
      <c r="M445" s="38">
        <v>3.3</v>
      </c>
      <c r="N445" s="38">
        <v>4</v>
      </c>
      <c r="P445" s="38">
        <v>40</v>
      </c>
      <c r="R445" s="38" t="s">
        <v>340</v>
      </c>
    </row>
    <row r="446" spans="1:18" ht="12.75">
      <c r="A446" s="38" t="s">
        <v>245</v>
      </c>
      <c r="B446" s="38" t="s">
        <v>338</v>
      </c>
      <c r="C446" s="38" t="s">
        <v>339</v>
      </c>
      <c r="D446" s="38">
        <v>664940</v>
      </c>
      <c r="E446" s="38">
        <v>146847</v>
      </c>
      <c r="F446" s="38">
        <v>664775</v>
      </c>
      <c r="G446" s="38">
        <v>146931</v>
      </c>
      <c r="H446" s="38">
        <v>1999</v>
      </c>
      <c r="I446" s="38">
        <v>8</v>
      </c>
      <c r="J446" s="38">
        <v>24</v>
      </c>
      <c r="K446" s="38">
        <v>0.5</v>
      </c>
      <c r="L446" s="38" t="s">
        <v>249</v>
      </c>
      <c r="M446" s="38">
        <v>4.6</v>
      </c>
      <c r="N446" s="38">
        <v>1.7</v>
      </c>
      <c r="P446" s="38">
        <v>30</v>
      </c>
      <c r="R446" s="38" t="s">
        <v>340</v>
      </c>
    </row>
    <row r="447" spans="1:18" ht="12.75">
      <c r="A447" s="38" t="s">
        <v>245</v>
      </c>
      <c r="B447" s="38" t="s">
        <v>338</v>
      </c>
      <c r="C447" s="38" t="s">
        <v>339</v>
      </c>
      <c r="D447" s="38">
        <v>664940</v>
      </c>
      <c r="E447" s="38">
        <v>146847</v>
      </c>
      <c r="F447" s="38">
        <v>664775</v>
      </c>
      <c r="G447" s="38">
        <v>146931</v>
      </c>
      <c r="H447" s="38">
        <v>2000</v>
      </c>
      <c r="I447" s="38">
        <v>8</v>
      </c>
      <c r="J447" s="38">
        <v>23</v>
      </c>
      <c r="K447" s="38">
        <v>0.5</v>
      </c>
      <c r="L447" s="38" t="s">
        <v>249</v>
      </c>
      <c r="M447" s="38">
        <v>2.6</v>
      </c>
      <c r="N447" s="38">
        <v>6.3</v>
      </c>
      <c r="P447" s="38">
        <v>40</v>
      </c>
      <c r="R447" s="38" t="s">
        <v>340</v>
      </c>
    </row>
    <row r="448" spans="1:18" ht="12.75">
      <c r="A448" s="38" t="s">
        <v>245</v>
      </c>
      <c r="B448" s="38" t="s">
        <v>338</v>
      </c>
      <c r="C448" s="38" t="s">
        <v>339</v>
      </c>
      <c r="D448" s="38">
        <v>664940</v>
      </c>
      <c r="E448" s="38">
        <v>146847</v>
      </c>
      <c r="F448" s="38">
        <v>664775</v>
      </c>
      <c r="G448" s="38">
        <v>146931</v>
      </c>
      <c r="H448" s="38">
        <v>2001</v>
      </c>
      <c r="I448" s="38">
        <v>8</v>
      </c>
      <c r="J448" s="38">
        <v>2</v>
      </c>
      <c r="K448" s="38">
        <v>0.5</v>
      </c>
      <c r="L448" s="38" t="s">
        <v>249</v>
      </c>
      <c r="M448" s="38">
        <v>4.1</v>
      </c>
      <c r="N448" s="38">
        <v>3.5</v>
      </c>
      <c r="P448" s="38">
        <v>40</v>
      </c>
      <c r="R448" s="38" t="s">
        <v>340</v>
      </c>
    </row>
    <row r="449" spans="1:18" ht="12.75">
      <c r="A449" s="38" t="s">
        <v>245</v>
      </c>
      <c r="B449" s="38" t="s">
        <v>338</v>
      </c>
      <c r="C449" s="38" t="s">
        <v>339</v>
      </c>
      <c r="D449" s="38">
        <v>664940</v>
      </c>
      <c r="E449" s="38">
        <v>146847</v>
      </c>
      <c r="F449" s="38">
        <v>664775</v>
      </c>
      <c r="G449" s="38">
        <v>146931</v>
      </c>
      <c r="H449" s="38">
        <v>2002</v>
      </c>
      <c r="I449" s="38">
        <v>8</v>
      </c>
      <c r="J449" s="38">
        <v>22</v>
      </c>
      <c r="K449" s="38">
        <v>0.5</v>
      </c>
      <c r="L449" s="38" t="s">
        <v>249</v>
      </c>
      <c r="M449" s="38">
        <v>3.2</v>
      </c>
      <c r="N449" s="38">
        <v>2.3</v>
      </c>
      <c r="P449" s="38">
        <v>50</v>
      </c>
      <c r="R449" s="38" t="s">
        <v>340</v>
      </c>
    </row>
    <row r="450" spans="1:17" ht="12.75">
      <c r="A450" s="38" t="s">
        <v>245</v>
      </c>
      <c r="B450" s="38" t="s">
        <v>341</v>
      </c>
      <c r="C450" s="38" t="s">
        <v>342</v>
      </c>
      <c r="D450" s="38">
        <v>656800</v>
      </c>
      <c r="E450" s="38">
        <v>143635</v>
      </c>
      <c r="F450" s="38">
        <v>656850</v>
      </c>
      <c r="G450" s="38">
        <v>143696</v>
      </c>
      <c r="H450" s="38">
        <v>1989</v>
      </c>
      <c r="I450" s="38">
        <v>8</v>
      </c>
      <c r="J450" s="38">
        <v>31</v>
      </c>
      <c r="K450" s="38">
        <v>0.5</v>
      </c>
      <c r="L450" s="38" t="s">
        <v>248</v>
      </c>
      <c r="M450" s="38">
        <v>3</v>
      </c>
      <c r="N450" s="38">
        <v>7.9</v>
      </c>
      <c r="P450" s="38">
        <v>45</v>
      </c>
      <c r="Q450" s="38" t="s">
        <v>328</v>
      </c>
    </row>
    <row r="451" spans="1:17" ht="12.75">
      <c r="A451" s="38" t="s">
        <v>245</v>
      </c>
      <c r="B451" s="38" t="s">
        <v>341</v>
      </c>
      <c r="C451" s="38" t="s">
        <v>342</v>
      </c>
      <c r="D451" s="38">
        <v>656800</v>
      </c>
      <c r="E451" s="38">
        <v>143635</v>
      </c>
      <c r="F451" s="38">
        <v>656850</v>
      </c>
      <c r="G451" s="38">
        <v>143696</v>
      </c>
      <c r="H451" s="38">
        <v>1990</v>
      </c>
      <c r="I451" s="38">
        <v>8</v>
      </c>
      <c r="J451" s="38">
        <v>8</v>
      </c>
      <c r="K451" s="38">
        <v>0.5</v>
      </c>
      <c r="L451" s="38" t="s">
        <v>248</v>
      </c>
      <c r="M451" s="38">
        <v>4.3</v>
      </c>
      <c r="N451" s="38">
        <v>3.7</v>
      </c>
      <c r="P451" s="38">
        <v>40</v>
      </c>
      <c r="Q451" s="38" t="s">
        <v>328</v>
      </c>
    </row>
    <row r="452" spans="1:17" ht="12.75">
      <c r="A452" s="38" t="s">
        <v>245</v>
      </c>
      <c r="B452" s="38" t="s">
        <v>341</v>
      </c>
      <c r="C452" s="38" t="s">
        <v>342</v>
      </c>
      <c r="D452" s="38">
        <v>656800</v>
      </c>
      <c r="E452" s="38">
        <v>143635</v>
      </c>
      <c r="F452" s="38">
        <v>656850</v>
      </c>
      <c r="G452" s="38">
        <v>143696</v>
      </c>
      <c r="H452" s="38">
        <v>1991</v>
      </c>
      <c r="I452" s="38">
        <v>8</v>
      </c>
      <c r="J452" s="38">
        <v>14</v>
      </c>
      <c r="K452" s="38">
        <v>0.5</v>
      </c>
      <c r="L452" s="38" t="s">
        <v>248</v>
      </c>
      <c r="M452" s="38">
        <v>3.6</v>
      </c>
      <c r="N452" s="38">
        <v>10.3</v>
      </c>
      <c r="P452" s="38">
        <v>50</v>
      </c>
      <c r="Q452" s="38" t="s">
        <v>328</v>
      </c>
    </row>
    <row r="453" spans="1:17" ht="12.75">
      <c r="A453" s="38" t="s">
        <v>245</v>
      </c>
      <c r="B453" s="38" t="s">
        <v>343</v>
      </c>
      <c r="C453" s="38" t="s">
        <v>344</v>
      </c>
      <c r="D453" s="38">
        <v>662015</v>
      </c>
      <c r="E453" s="38">
        <v>147905</v>
      </c>
      <c r="F453" s="38">
        <v>662015</v>
      </c>
      <c r="G453" s="38">
        <v>147905</v>
      </c>
      <c r="H453" s="38">
        <v>1986</v>
      </c>
      <c r="I453" s="38">
        <v>8</v>
      </c>
      <c r="J453" s="38">
        <v>18</v>
      </c>
      <c r="K453" s="38">
        <v>0.5</v>
      </c>
      <c r="L453" s="38" t="s">
        <v>248</v>
      </c>
      <c r="M453" s="38">
        <v>1.6</v>
      </c>
      <c r="N453" s="38">
        <v>7.4</v>
      </c>
      <c r="P453" s="38">
        <v>60</v>
      </c>
      <c r="Q453" s="38" t="s">
        <v>328</v>
      </c>
    </row>
    <row r="454" spans="1:17" ht="12.75">
      <c r="A454" s="38" t="s">
        <v>245</v>
      </c>
      <c r="B454" s="38" t="s">
        <v>343</v>
      </c>
      <c r="C454" s="38" t="s">
        <v>344</v>
      </c>
      <c r="D454" s="38">
        <v>662015</v>
      </c>
      <c r="E454" s="38">
        <v>147905</v>
      </c>
      <c r="F454" s="38">
        <v>662015</v>
      </c>
      <c r="G454" s="38">
        <v>147905</v>
      </c>
      <c r="H454" s="38">
        <v>1987</v>
      </c>
      <c r="I454" s="38">
        <v>8</v>
      </c>
      <c r="J454" s="38">
        <v>10</v>
      </c>
      <c r="K454" s="38">
        <v>0.5</v>
      </c>
      <c r="L454" s="38" t="s">
        <v>248</v>
      </c>
      <c r="M454" s="38">
        <v>2.7</v>
      </c>
      <c r="N454" s="38">
        <v>13.2</v>
      </c>
      <c r="P454" s="38">
        <v>60</v>
      </c>
      <c r="Q454" s="38" t="s">
        <v>328</v>
      </c>
    </row>
    <row r="455" spans="1:17" ht="12.75">
      <c r="A455" s="38" t="s">
        <v>245</v>
      </c>
      <c r="B455" s="38" t="s">
        <v>343</v>
      </c>
      <c r="C455" s="38" t="s">
        <v>344</v>
      </c>
      <c r="D455" s="38">
        <v>662015</v>
      </c>
      <c r="E455" s="38">
        <v>147905</v>
      </c>
      <c r="F455" s="38">
        <v>662015</v>
      </c>
      <c r="G455" s="38">
        <v>147905</v>
      </c>
      <c r="H455" s="38">
        <v>1988</v>
      </c>
      <c r="I455" s="38">
        <v>8</v>
      </c>
      <c r="J455" s="38">
        <v>22</v>
      </c>
      <c r="K455" s="38">
        <v>0.5</v>
      </c>
      <c r="L455" s="38" t="s">
        <v>248</v>
      </c>
      <c r="M455" s="38">
        <v>3.2</v>
      </c>
      <c r="N455" s="38">
        <v>2.2</v>
      </c>
      <c r="P455" s="38">
        <v>60</v>
      </c>
      <c r="Q455" s="38" t="s">
        <v>328</v>
      </c>
    </row>
    <row r="456" spans="1:17" ht="12.75">
      <c r="A456" s="38" t="s">
        <v>245</v>
      </c>
      <c r="B456" s="38" t="s">
        <v>343</v>
      </c>
      <c r="C456" s="38" t="s">
        <v>344</v>
      </c>
      <c r="D456" s="38">
        <v>662015</v>
      </c>
      <c r="E456" s="38">
        <v>147905</v>
      </c>
      <c r="F456" s="38">
        <v>662015</v>
      </c>
      <c r="G456" s="38">
        <v>147905</v>
      </c>
      <c r="H456" s="38">
        <v>1989</v>
      </c>
      <c r="I456" s="38">
        <v>8</v>
      </c>
      <c r="J456" s="38">
        <v>29</v>
      </c>
      <c r="K456" s="38">
        <v>0.5</v>
      </c>
      <c r="L456" s="38" t="s">
        <v>248</v>
      </c>
      <c r="M456" s="38">
        <v>2.7</v>
      </c>
      <c r="N456" s="38">
        <v>8</v>
      </c>
      <c r="P456" s="38">
        <v>40</v>
      </c>
      <c r="Q456" s="38" t="s">
        <v>328</v>
      </c>
    </row>
    <row r="457" spans="1:17" ht="12.75">
      <c r="A457" s="38" t="s">
        <v>245</v>
      </c>
      <c r="B457" s="38" t="s">
        <v>343</v>
      </c>
      <c r="C457" s="38" t="s">
        <v>344</v>
      </c>
      <c r="D457" s="38">
        <v>662015</v>
      </c>
      <c r="E457" s="38">
        <v>147905</v>
      </c>
      <c r="F457" s="38">
        <v>662015</v>
      </c>
      <c r="G457" s="38">
        <v>147905</v>
      </c>
      <c r="H457" s="38">
        <v>1990</v>
      </c>
      <c r="I457" s="38">
        <v>8</v>
      </c>
      <c r="J457" s="38">
        <v>7</v>
      </c>
      <c r="K457" s="38">
        <v>0.5</v>
      </c>
      <c r="L457" s="38" t="s">
        <v>248</v>
      </c>
      <c r="M457" s="38">
        <v>2.4</v>
      </c>
      <c r="N457" s="38">
        <v>3.4</v>
      </c>
      <c r="P457" s="38">
        <v>30</v>
      </c>
      <c r="Q457" s="38" t="s">
        <v>328</v>
      </c>
    </row>
    <row r="458" spans="1:17" ht="12.75">
      <c r="A458" s="38" t="s">
        <v>245</v>
      </c>
      <c r="B458" s="38" t="s">
        <v>343</v>
      </c>
      <c r="C458" s="38" t="s">
        <v>344</v>
      </c>
      <c r="D458" s="38">
        <v>662015</v>
      </c>
      <c r="E458" s="38">
        <v>147905</v>
      </c>
      <c r="F458" s="38">
        <v>662015</v>
      </c>
      <c r="G458" s="38">
        <v>147905</v>
      </c>
      <c r="H458" s="38">
        <v>1991</v>
      </c>
      <c r="I458" s="38">
        <v>8</v>
      </c>
      <c r="J458" s="38">
        <v>19</v>
      </c>
      <c r="K458" s="38">
        <v>0.5</v>
      </c>
      <c r="L458" s="38" t="s">
        <v>249</v>
      </c>
      <c r="M458" s="38">
        <v>2.1</v>
      </c>
      <c r="N458" s="38">
        <v>11.4</v>
      </c>
      <c r="P458" s="38">
        <v>50</v>
      </c>
      <c r="Q458" s="38" t="s">
        <v>328</v>
      </c>
    </row>
    <row r="459" spans="1:17" ht="12.75">
      <c r="A459" s="38" t="s">
        <v>245</v>
      </c>
      <c r="B459" s="38" t="s">
        <v>345</v>
      </c>
      <c r="C459" s="38" t="s">
        <v>346</v>
      </c>
      <c r="D459" s="38">
        <v>653145</v>
      </c>
      <c r="E459" s="38">
        <v>143345</v>
      </c>
      <c r="F459" s="38">
        <v>653517</v>
      </c>
      <c r="G459" s="38">
        <v>143239</v>
      </c>
      <c r="H459" s="38">
        <v>1984</v>
      </c>
      <c r="I459" s="38">
        <v>8</v>
      </c>
      <c r="J459" s="38">
        <v>25</v>
      </c>
      <c r="K459" s="38">
        <v>0.5</v>
      </c>
      <c r="L459" s="38" t="s">
        <v>248</v>
      </c>
      <c r="N459" s="38">
        <v>2.27</v>
      </c>
      <c r="P459" s="38">
        <v>25</v>
      </c>
      <c r="Q459" s="38" t="s">
        <v>328</v>
      </c>
    </row>
    <row r="460" spans="1:17" ht="12.75">
      <c r="A460" s="38" t="s">
        <v>245</v>
      </c>
      <c r="B460" s="38" t="s">
        <v>345</v>
      </c>
      <c r="C460" s="38" t="s">
        <v>346</v>
      </c>
      <c r="D460" s="38">
        <v>653145</v>
      </c>
      <c r="E460" s="38">
        <v>143345</v>
      </c>
      <c r="F460" s="38">
        <v>653517</v>
      </c>
      <c r="G460" s="38">
        <v>143239</v>
      </c>
      <c r="H460" s="38">
        <v>1985</v>
      </c>
      <c r="I460" s="38">
        <v>8</v>
      </c>
      <c r="J460" s="38">
        <v>9</v>
      </c>
      <c r="K460" s="38">
        <v>0.5</v>
      </c>
      <c r="L460" s="38" t="s">
        <v>248</v>
      </c>
      <c r="N460" s="38">
        <v>6.1</v>
      </c>
      <c r="P460" s="38">
        <v>35</v>
      </c>
      <c r="Q460" s="38" t="s">
        <v>328</v>
      </c>
    </row>
    <row r="461" spans="1:17" ht="12.75">
      <c r="A461" s="38" t="s">
        <v>245</v>
      </c>
      <c r="B461" s="38" t="s">
        <v>345</v>
      </c>
      <c r="C461" s="38" t="s">
        <v>346</v>
      </c>
      <c r="D461" s="38">
        <v>653145</v>
      </c>
      <c r="E461" s="38">
        <v>143345</v>
      </c>
      <c r="F461" s="38">
        <v>653517</v>
      </c>
      <c r="G461" s="38">
        <v>143239</v>
      </c>
      <c r="H461" s="38">
        <v>1986</v>
      </c>
      <c r="I461" s="38">
        <v>8</v>
      </c>
      <c r="J461" s="38">
        <v>20</v>
      </c>
      <c r="K461" s="38">
        <v>0.5</v>
      </c>
      <c r="L461" s="38" t="s">
        <v>248</v>
      </c>
      <c r="M461" s="38">
        <v>2.2</v>
      </c>
      <c r="N461" s="38">
        <v>3.3</v>
      </c>
      <c r="P461" s="38">
        <v>40</v>
      </c>
      <c r="Q461" s="38" t="s">
        <v>328</v>
      </c>
    </row>
    <row r="462" spans="1:17" ht="12.75">
      <c r="A462" s="38" t="s">
        <v>245</v>
      </c>
      <c r="B462" s="38" t="s">
        <v>345</v>
      </c>
      <c r="C462" s="38" t="s">
        <v>346</v>
      </c>
      <c r="D462" s="38">
        <v>653145</v>
      </c>
      <c r="E462" s="38">
        <v>143345</v>
      </c>
      <c r="F462" s="38">
        <v>653517</v>
      </c>
      <c r="G462" s="38">
        <v>143239</v>
      </c>
      <c r="H462" s="38">
        <v>1987</v>
      </c>
      <c r="I462" s="38">
        <v>8</v>
      </c>
      <c r="J462" s="38">
        <v>6</v>
      </c>
      <c r="K462" s="38">
        <v>0.5</v>
      </c>
      <c r="L462" s="38" t="s">
        <v>248</v>
      </c>
      <c r="M462" s="38">
        <v>5</v>
      </c>
      <c r="N462" s="38">
        <v>10.2</v>
      </c>
      <c r="P462" s="38">
        <v>35</v>
      </c>
      <c r="Q462" s="38" t="s">
        <v>328</v>
      </c>
    </row>
    <row r="463" spans="1:17" ht="12.75">
      <c r="A463" s="38" t="s">
        <v>245</v>
      </c>
      <c r="B463" s="38" t="s">
        <v>345</v>
      </c>
      <c r="C463" s="38" t="s">
        <v>346</v>
      </c>
      <c r="D463" s="38">
        <v>653145</v>
      </c>
      <c r="E463" s="38">
        <v>143345</v>
      </c>
      <c r="F463" s="38">
        <v>653517</v>
      </c>
      <c r="G463" s="38">
        <v>143239</v>
      </c>
      <c r="H463" s="38">
        <v>1988</v>
      </c>
      <c r="I463" s="38">
        <v>7</v>
      </c>
      <c r="J463" s="38">
        <v>26</v>
      </c>
      <c r="K463" s="38">
        <v>0.5</v>
      </c>
      <c r="L463" s="38" t="s">
        <v>248</v>
      </c>
      <c r="M463" s="38">
        <v>4.4</v>
      </c>
      <c r="N463" s="38">
        <v>5.9</v>
      </c>
      <c r="P463" s="38">
        <v>40</v>
      </c>
      <c r="Q463" s="38" t="s">
        <v>328</v>
      </c>
    </row>
    <row r="464" spans="1:17" ht="12.75">
      <c r="A464" s="38" t="s">
        <v>245</v>
      </c>
      <c r="B464" s="38" t="s">
        <v>345</v>
      </c>
      <c r="C464" s="38" t="s">
        <v>346</v>
      </c>
      <c r="D464" s="38">
        <v>653145</v>
      </c>
      <c r="E464" s="38">
        <v>143345</v>
      </c>
      <c r="F464" s="38">
        <v>653517</v>
      </c>
      <c r="G464" s="38">
        <v>143239</v>
      </c>
      <c r="H464" s="38">
        <v>1989</v>
      </c>
      <c r="I464" s="38">
        <v>9</v>
      </c>
      <c r="J464" s="38">
        <v>1</v>
      </c>
      <c r="K464" s="38">
        <v>0.5</v>
      </c>
      <c r="L464" s="38" t="s">
        <v>248</v>
      </c>
      <c r="M464" s="38">
        <v>4.4</v>
      </c>
      <c r="N464" s="38">
        <v>8.7</v>
      </c>
      <c r="P464" s="38">
        <v>30</v>
      </c>
      <c r="Q464" s="38" t="s">
        <v>328</v>
      </c>
    </row>
    <row r="465" spans="1:17" ht="12.75">
      <c r="A465" s="38" t="s">
        <v>245</v>
      </c>
      <c r="B465" s="38" t="s">
        <v>345</v>
      </c>
      <c r="C465" s="38" t="s">
        <v>346</v>
      </c>
      <c r="D465" s="38">
        <v>653145</v>
      </c>
      <c r="E465" s="38">
        <v>143345</v>
      </c>
      <c r="F465" s="38">
        <v>653517</v>
      </c>
      <c r="G465" s="38">
        <v>143239</v>
      </c>
      <c r="H465" s="38">
        <v>1990</v>
      </c>
      <c r="I465" s="38">
        <v>8</v>
      </c>
      <c r="J465" s="38">
        <v>6</v>
      </c>
      <c r="K465" s="38">
        <v>0.5</v>
      </c>
      <c r="L465" s="38" t="s">
        <v>248</v>
      </c>
      <c r="M465" s="38">
        <v>4.7</v>
      </c>
      <c r="N465" s="38">
        <v>5.8</v>
      </c>
      <c r="P465" s="38">
        <v>25</v>
      </c>
      <c r="Q465" s="38" t="s">
        <v>328</v>
      </c>
    </row>
    <row r="466" spans="1:17" ht="12.75">
      <c r="A466" s="38" t="s">
        <v>245</v>
      </c>
      <c r="B466" s="38" t="s">
        <v>345</v>
      </c>
      <c r="C466" s="38" t="s">
        <v>346</v>
      </c>
      <c r="D466" s="38">
        <v>653145</v>
      </c>
      <c r="E466" s="38">
        <v>143345</v>
      </c>
      <c r="F466" s="38">
        <v>653517</v>
      </c>
      <c r="G466" s="38">
        <v>143239</v>
      </c>
      <c r="H466" s="38">
        <v>1991</v>
      </c>
      <c r="I466" s="38">
        <v>8</v>
      </c>
      <c r="J466" s="38">
        <v>15</v>
      </c>
      <c r="K466" s="38">
        <v>0.5</v>
      </c>
      <c r="L466" s="38" t="s">
        <v>249</v>
      </c>
      <c r="M466" s="38">
        <v>3.2</v>
      </c>
      <c r="N466" s="38">
        <v>12.3</v>
      </c>
      <c r="P466" s="38">
        <v>35</v>
      </c>
      <c r="Q466" s="38" t="s">
        <v>328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Pelle Grahn</dc:creator>
  <cp:keywords/>
  <dc:description/>
  <cp:lastModifiedBy>Pelle Grahn</cp:lastModifiedBy>
  <dcterms:created xsi:type="dcterms:W3CDTF">2013-07-01T13:45:28Z</dcterms:created>
  <dcterms:modified xsi:type="dcterms:W3CDTF">2013-07-04T10:40:10Z</dcterms:modified>
  <cp:category/>
  <cp:version/>
  <cp:contentType/>
  <cp:contentStatus/>
</cp:coreProperties>
</file>